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<sst xmlns="http://schemas.openxmlformats.org/spreadsheetml/2006/main" count="105" uniqueCount="103">
  <si>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</si>
  <si>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</si>
  <si>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</si>
  <si>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</si>
  <si>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</si>
  <si>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</si>
  <si>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</si>
  <si>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</si>
  <si>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</si>
  <si>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</si>
  <si>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</si>
  <si>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</si>
  <si>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</si>
  <si>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</si>
  <si>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</si>
  <si>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</si>
  <si>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</si>
  <si>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</si>
  <si>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</si>
  <si>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</si>
  <si>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</si>
  <si>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</si>
  <si>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</si>
  <si>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</si>
  <si>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</si>
  <si>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</si>
  <si>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</si>
  <si>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</si>
  <si>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</si>
  <si>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</si>
  <si>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</si>
  <si>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</si>
  <si>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</si>
  <si>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</si>
  <si>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</si>
  <si>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</si>
  <si>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</si>
  <si>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</si>
  <si>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</si>
  <si>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</si>
  <si>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</si>
  <si>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</si>
  <si>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</si>
  <si>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</si>
  <si>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</si>
  <si>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</si>
  <si>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</si>
  <si>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</si>
  <si>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</si>
  <si>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</si>
  <si>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</si>
  <si>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</si>
  <si>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</si>
  <si>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</si>
  <si>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</si>
  <si>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</si>
  <si>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</si>
  <si>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</si>
  <si>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</si>
  <si>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</si>
  <si>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</si>
  <si>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</si>
  <si>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</si>
  <si>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</si>
  <si>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</si>
  <si>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</si>
  <si>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</si>
  <si>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</si>
  <si>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</si>
  <si>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</si>
  <si>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</si>
  <si>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</si>
  <si>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</si>
  <si>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</si>
  <si>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</si>
  <si>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</si>
  <si>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</si>
  <si>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</si>
  <si>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</si>
  <si>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</si>
  <si>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</si>
  <si>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</si>
  <si>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</si>
  <si>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</si>
  <si>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</si>
  <si>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</si>
  <si>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</si>
  <si>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</si>
  <si>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</si>
  <si>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</si>
  <si>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</si>
  <si>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</si>
  <si>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</si>
  <si>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</si>
  <si>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</si>
  <si>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</si>
  <si>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</si>
  <si>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</si>
  <si>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</si>
  <si>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</si>
  <si>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</si>
  <si>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</si>
  <si>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19/01/17 - VENCIMENTO 03/02/17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</si>
</sst>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436816</v>
      </c>
      <c r="C7" s="10">
        <f>C8+C20+C24</f>
        <v>321911</v>
      </c>
      <c r="D7" s="10">
        <f>D8+D20+D24</f>
        <v>345568</v>
      </c>
      <c r="E7" s="10">
        <f>E8+E20+E24</f>
        <v>50652</v>
      </c>
      <c r="F7" s="10">
        <f aca="true" t="shared" si="0" ref="F7:M7">F8+F20+F24</f>
        <v>286455</v>
      </c>
      <c r="G7" s="10">
        <f t="shared" si="0"/>
        <v>463503</v>
      </c>
      <c r="H7" s="10">
        <f t="shared" si="0"/>
        <v>414709</v>
      </c>
      <c r="I7" s="10">
        <f t="shared" si="0"/>
        <v>365431</v>
      </c>
      <c r="J7" s="10">
        <f t="shared" si="0"/>
        <v>259016</v>
      </c>
      <c r="K7" s="10">
        <f t="shared" si="0"/>
        <v>316188</v>
      </c>
      <c r="L7" s="10">
        <f t="shared" si="0"/>
        <v>123478</v>
      </c>
      <c r="M7" s="10">
        <f t="shared" si="0"/>
        <v>80577</v>
      </c>
      <c r="N7" s="10">
        <f>+N8+N20+N24</f>
        <v>3464304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233364</v>
      </c>
      <c r="C8" s="12">
        <f>+C9+C12+C16</f>
        <v>182318</v>
      </c>
      <c r="D8" s="12">
        <f>+D9+D12+D16</f>
        <v>210076</v>
      </c>
      <c r="E8" s="12">
        <f>+E9+E12+E16</f>
        <v>28000</v>
      </c>
      <c r="F8" s="12">
        <f aca="true" t="shared" si="1" ref="F8:M8">+F9+F12+F16</f>
        <v>163502</v>
      </c>
      <c r="G8" s="12">
        <f t="shared" si="1"/>
        <v>270562</v>
      </c>
      <c r="H8" s="12">
        <f t="shared" si="1"/>
        <v>230262</v>
      </c>
      <c r="I8" s="12">
        <f t="shared" si="1"/>
        <v>211816</v>
      </c>
      <c r="J8" s="12">
        <f t="shared" si="1"/>
        <v>149195</v>
      </c>
      <c r="K8" s="12">
        <f t="shared" si="1"/>
        <v>172890</v>
      </c>
      <c r="L8" s="12">
        <f t="shared" si="1"/>
        <v>73375</v>
      </c>
      <c r="M8" s="12">
        <f t="shared" si="1"/>
        <v>49638</v>
      </c>
      <c r="N8" s="12">
        <f>SUM(B8:M8)</f>
        <v>1974998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19840</v>
      </c>
      <c r="C9" s="14">
        <v>20398</v>
      </c>
      <c r="D9" s="14">
        <v>14486</v>
      </c>
      <c r="E9" s="14">
        <v>1822</v>
      </c>
      <c r="F9" s="14">
        <v>12205</v>
      </c>
      <c r="G9" s="14">
        <v>23712</v>
      </c>
      <c r="H9" s="14">
        <v>26834</v>
      </c>
      <c r="I9" s="14">
        <v>12423</v>
      </c>
      <c r="J9" s="14">
        <v>16438</v>
      </c>
      <c r="K9" s="14">
        <v>13038</v>
      </c>
      <c r="L9" s="14">
        <v>7982</v>
      </c>
      <c r="M9" s="14">
        <v>5563</v>
      </c>
      <c r="N9" s="12">
        <f aca="true" t="shared" si="2" ref="N9:N19">SUM(B9:M9)</f>
        <v>174741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19840</v>
      </c>
      <c r="C10" s="14">
        <f>+C9-C11</f>
        <v>20398</v>
      </c>
      <c r="D10" s="14">
        <f>+D9-D11</f>
        <v>14486</v>
      </c>
      <c r="E10" s="14">
        <f>+E9-E11</f>
        <v>1822</v>
      </c>
      <c r="F10" s="14">
        <f aca="true" t="shared" si="3" ref="F10:M10">+F9-F11</f>
        <v>12205</v>
      </c>
      <c r="G10" s="14">
        <f t="shared" si="3"/>
        <v>23712</v>
      </c>
      <c r="H10" s="14">
        <f t="shared" si="3"/>
        <v>26834</v>
      </c>
      <c r="I10" s="14">
        <f t="shared" si="3"/>
        <v>12423</v>
      </c>
      <c r="J10" s="14">
        <f t="shared" si="3"/>
        <v>16438</v>
      </c>
      <c r="K10" s="14">
        <f t="shared" si="3"/>
        <v>13038</v>
      </c>
      <c r="L10" s="14">
        <f t="shared" si="3"/>
        <v>7982</v>
      </c>
      <c r="M10" s="14">
        <f t="shared" si="3"/>
        <v>5563</v>
      </c>
      <c r="N10" s="12">
        <f t="shared" si="2"/>
        <v>174741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179366</v>
      </c>
      <c r="C12" s="14">
        <f>C13+C14+C15</f>
        <v>138767</v>
      </c>
      <c r="D12" s="14">
        <f>D13+D14+D15</f>
        <v>168247</v>
      </c>
      <c r="E12" s="14">
        <f>E13+E14+E15</f>
        <v>22586</v>
      </c>
      <c r="F12" s="14">
        <f aca="true" t="shared" si="4" ref="F12:M12">F13+F14+F15</f>
        <v>129389</v>
      </c>
      <c r="G12" s="14">
        <f t="shared" si="4"/>
        <v>210793</v>
      </c>
      <c r="H12" s="14">
        <f t="shared" si="4"/>
        <v>172918</v>
      </c>
      <c r="I12" s="14">
        <f t="shared" si="4"/>
        <v>167837</v>
      </c>
      <c r="J12" s="14">
        <f t="shared" si="4"/>
        <v>111562</v>
      </c>
      <c r="K12" s="14">
        <f t="shared" si="4"/>
        <v>130349</v>
      </c>
      <c r="L12" s="14">
        <f t="shared" si="4"/>
        <v>55747</v>
      </c>
      <c r="M12" s="14">
        <f t="shared" si="4"/>
        <v>38216</v>
      </c>
      <c r="N12" s="12">
        <f t="shared" si="2"/>
        <v>1525777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95725</v>
      </c>
      <c r="C13" s="14">
        <v>75366</v>
      </c>
      <c r="D13" s="14">
        <v>85902</v>
      </c>
      <c r="E13" s="14">
        <v>12230</v>
      </c>
      <c r="F13" s="14">
        <v>67243</v>
      </c>
      <c r="G13" s="14">
        <v>111351</v>
      </c>
      <c r="H13" s="14">
        <v>95918</v>
      </c>
      <c r="I13" s="14">
        <v>90432</v>
      </c>
      <c r="J13" s="14">
        <v>58613</v>
      </c>
      <c r="K13" s="14">
        <v>68472</v>
      </c>
      <c r="L13" s="14">
        <v>28854</v>
      </c>
      <c r="M13" s="14">
        <v>19000</v>
      </c>
      <c r="N13" s="12">
        <f t="shared" si="2"/>
        <v>809106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82681</v>
      </c>
      <c r="C14" s="14">
        <v>62247</v>
      </c>
      <c r="D14" s="14">
        <v>81761</v>
      </c>
      <c r="E14" s="14">
        <v>10204</v>
      </c>
      <c r="F14" s="14">
        <v>61355</v>
      </c>
      <c r="G14" s="14">
        <v>97785</v>
      </c>
      <c r="H14" s="14">
        <v>75794</v>
      </c>
      <c r="I14" s="14">
        <v>76815</v>
      </c>
      <c r="J14" s="14">
        <v>52283</v>
      </c>
      <c r="K14" s="14">
        <v>61226</v>
      </c>
      <c r="L14" s="14">
        <v>26566</v>
      </c>
      <c r="M14" s="14">
        <v>19057</v>
      </c>
      <c r="N14" s="12">
        <f t="shared" si="2"/>
        <v>707774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960</v>
      </c>
      <c r="C15" s="14">
        <v>1154</v>
      </c>
      <c r="D15" s="14">
        <v>584</v>
      </c>
      <c r="E15" s="14">
        <v>152</v>
      </c>
      <c r="F15" s="14">
        <v>791</v>
      </c>
      <c r="G15" s="14">
        <v>1657</v>
      </c>
      <c r="H15" s="14">
        <v>1206</v>
      </c>
      <c r="I15" s="14">
        <v>590</v>
      </c>
      <c r="J15" s="14">
        <v>666</v>
      </c>
      <c r="K15" s="14">
        <v>651</v>
      </c>
      <c r="L15" s="14">
        <v>327</v>
      </c>
      <c r="M15" s="14">
        <v>159</v>
      </c>
      <c r="N15" s="12">
        <f t="shared" si="2"/>
        <v>8897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34158</v>
      </c>
      <c r="C16" s="14">
        <f>C17+C18+C19</f>
        <v>23153</v>
      </c>
      <c r="D16" s="14">
        <f>D17+D18+D19</f>
        <v>27343</v>
      </c>
      <c r="E16" s="14">
        <f>E17+E18+E19</f>
        <v>3592</v>
      </c>
      <c r="F16" s="14">
        <f aca="true" t="shared" si="5" ref="F16:M16">F17+F18+F19</f>
        <v>21908</v>
      </c>
      <c r="G16" s="14">
        <f t="shared" si="5"/>
        <v>36057</v>
      </c>
      <c r="H16" s="14">
        <f t="shared" si="5"/>
        <v>30510</v>
      </c>
      <c r="I16" s="14">
        <f t="shared" si="5"/>
        <v>31556</v>
      </c>
      <c r="J16" s="14">
        <f t="shared" si="5"/>
        <v>21195</v>
      </c>
      <c r="K16" s="14">
        <f t="shared" si="5"/>
        <v>29503</v>
      </c>
      <c r="L16" s="14">
        <f t="shared" si="5"/>
        <v>9646</v>
      </c>
      <c r="M16" s="14">
        <f t="shared" si="5"/>
        <v>5859</v>
      </c>
      <c r="N16" s="12">
        <f t="shared" si="2"/>
        <v>274480</v>
      </c>
    </row>
    <row r="17" spans="1:25" ht="18.75" customHeight="1">
      <c r="A17" s="15" t="s">
        <v>16</v>
      </c>
      <c r="B17" s="14">
        <v>17249</v>
      </c>
      <c r="C17" s="14">
        <v>12479</v>
      </c>
      <c r="D17" s="14">
        <v>12233</v>
      </c>
      <c r="E17" s="14">
        <v>1767</v>
      </c>
      <c r="F17" s="14">
        <v>10804</v>
      </c>
      <c r="G17" s="14">
        <v>18909</v>
      </c>
      <c r="H17" s="14">
        <v>16058</v>
      </c>
      <c r="I17" s="14">
        <v>16195</v>
      </c>
      <c r="J17" s="14">
        <v>10635</v>
      </c>
      <c r="K17" s="14">
        <v>14784</v>
      </c>
      <c r="L17" s="14">
        <v>4772</v>
      </c>
      <c r="M17" s="14">
        <v>2814</v>
      </c>
      <c r="N17" s="12">
        <f t="shared" si="2"/>
        <v>138699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16875</v>
      </c>
      <c r="C18" s="14">
        <v>10645</v>
      </c>
      <c r="D18" s="14">
        <v>15072</v>
      </c>
      <c r="E18" s="14">
        <v>1825</v>
      </c>
      <c r="F18" s="14">
        <v>11072</v>
      </c>
      <c r="G18" s="14">
        <v>17110</v>
      </c>
      <c r="H18" s="14">
        <v>14412</v>
      </c>
      <c r="I18" s="14">
        <v>15320</v>
      </c>
      <c r="J18" s="14">
        <v>10548</v>
      </c>
      <c r="K18" s="14">
        <v>14715</v>
      </c>
      <c r="L18" s="14">
        <v>4861</v>
      </c>
      <c r="M18" s="14">
        <v>3038</v>
      </c>
      <c r="N18" s="12">
        <f t="shared" si="2"/>
        <v>135493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34</v>
      </c>
      <c r="C19" s="14">
        <v>29</v>
      </c>
      <c r="D19" s="14">
        <v>38</v>
      </c>
      <c r="E19" s="14">
        <v>0</v>
      </c>
      <c r="F19" s="14">
        <v>32</v>
      </c>
      <c r="G19" s="14">
        <v>38</v>
      </c>
      <c r="H19" s="14">
        <v>40</v>
      </c>
      <c r="I19" s="14">
        <v>41</v>
      </c>
      <c r="J19" s="14">
        <v>12</v>
      </c>
      <c r="K19" s="14">
        <v>4</v>
      </c>
      <c r="L19" s="14">
        <v>13</v>
      </c>
      <c r="M19" s="14">
        <v>7</v>
      </c>
      <c r="N19" s="12">
        <f t="shared" si="2"/>
        <v>288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135638</v>
      </c>
      <c r="C20" s="18">
        <f>C21+C22+C23</f>
        <v>84323</v>
      </c>
      <c r="D20" s="18">
        <f>D21+D22+D23</f>
        <v>81007</v>
      </c>
      <c r="E20" s="18">
        <f>E21+E22+E23</f>
        <v>12362</v>
      </c>
      <c r="F20" s="18">
        <f aca="true" t="shared" si="6" ref="F20:M20">F21+F22+F23</f>
        <v>70230</v>
      </c>
      <c r="G20" s="18">
        <f t="shared" si="6"/>
        <v>111894</v>
      </c>
      <c r="H20" s="18">
        <f t="shared" si="6"/>
        <v>114472</v>
      </c>
      <c r="I20" s="18">
        <f t="shared" si="6"/>
        <v>106119</v>
      </c>
      <c r="J20" s="18">
        <f t="shared" si="6"/>
        <v>68689</v>
      </c>
      <c r="K20" s="18">
        <f t="shared" si="6"/>
        <v>103119</v>
      </c>
      <c r="L20" s="18">
        <f t="shared" si="6"/>
        <v>36846</v>
      </c>
      <c r="M20" s="18">
        <f t="shared" si="6"/>
        <v>23751</v>
      </c>
      <c r="N20" s="12">
        <f aca="true" t="shared" si="7" ref="N20:N26">SUM(B20:M20)</f>
        <v>948450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78955</v>
      </c>
      <c r="C21" s="14">
        <v>52766</v>
      </c>
      <c r="D21" s="14">
        <v>49158</v>
      </c>
      <c r="E21" s="14">
        <v>7743</v>
      </c>
      <c r="F21" s="14">
        <v>42637</v>
      </c>
      <c r="G21" s="14">
        <v>68974</v>
      </c>
      <c r="H21" s="14">
        <v>71540</v>
      </c>
      <c r="I21" s="14">
        <v>64297</v>
      </c>
      <c r="J21" s="14">
        <v>40715</v>
      </c>
      <c r="K21" s="14">
        <v>58753</v>
      </c>
      <c r="L21" s="14">
        <v>21128</v>
      </c>
      <c r="M21" s="14">
        <v>13100</v>
      </c>
      <c r="N21" s="12">
        <f t="shared" si="7"/>
        <v>569766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56144</v>
      </c>
      <c r="C22" s="14">
        <v>31085</v>
      </c>
      <c r="D22" s="14">
        <v>31581</v>
      </c>
      <c r="E22" s="14">
        <v>4549</v>
      </c>
      <c r="F22" s="14">
        <v>27279</v>
      </c>
      <c r="G22" s="14">
        <v>42214</v>
      </c>
      <c r="H22" s="14">
        <v>42381</v>
      </c>
      <c r="I22" s="14">
        <v>41540</v>
      </c>
      <c r="J22" s="14">
        <v>27701</v>
      </c>
      <c r="K22" s="14">
        <v>43958</v>
      </c>
      <c r="L22" s="14">
        <v>15523</v>
      </c>
      <c r="M22" s="14">
        <v>10557</v>
      </c>
      <c r="N22" s="12">
        <f t="shared" si="7"/>
        <v>374512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539</v>
      </c>
      <c r="C23" s="14">
        <v>472</v>
      </c>
      <c r="D23" s="14">
        <v>268</v>
      </c>
      <c r="E23" s="14">
        <v>70</v>
      </c>
      <c r="F23" s="14">
        <v>314</v>
      </c>
      <c r="G23" s="14">
        <v>706</v>
      </c>
      <c r="H23" s="14">
        <v>551</v>
      </c>
      <c r="I23" s="14">
        <v>282</v>
      </c>
      <c r="J23" s="14">
        <v>273</v>
      </c>
      <c r="K23" s="14">
        <v>408</v>
      </c>
      <c r="L23" s="14">
        <v>195</v>
      </c>
      <c r="M23" s="14">
        <v>94</v>
      </c>
      <c r="N23" s="12">
        <f t="shared" si="7"/>
        <v>4172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67814</v>
      </c>
      <c r="C24" s="14">
        <f>C25+C26</f>
        <v>55270</v>
      </c>
      <c r="D24" s="14">
        <f>D25+D26</f>
        <v>54485</v>
      </c>
      <c r="E24" s="14">
        <f>E25+E26</f>
        <v>10290</v>
      </c>
      <c r="F24" s="14">
        <f aca="true" t="shared" si="8" ref="F24:M24">F25+F26</f>
        <v>52723</v>
      </c>
      <c r="G24" s="14">
        <f t="shared" si="8"/>
        <v>81047</v>
      </c>
      <c r="H24" s="14">
        <f t="shared" si="8"/>
        <v>69975</v>
      </c>
      <c r="I24" s="14">
        <f t="shared" si="8"/>
        <v>47496</v>
      </c>
      <c r="J24" s="14">
        <f t="shared" si="8"/>
        <v>41132</v>
      </c>
      <c r="K24" s="14">
        <f t="shared" si="8"/>
        <v>40179</v>
      </c>
      <c r="L24" s="14">
        <f t="shared" si="8"/>
        <v>13257</v>
      </c>
      <c r="M24" s="14">
        <f t="shared" si="8"/>
        <v>7188</v>
      </c>
      <c r="N24" s="12">
        <f t="shared" si="7"/>
        <v>540856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67805</v>
      </c>
      <c r="C25" s="14">
        <v>55254</v>
      </c>
      <c r="D25" s="14">
        <v>54477</v>
      </c>
      <c r="E25" s="14">
        <v>10285</v>
      </c>
      <c r="F25" s="14">
        <v>52717</v>
      </c>
      <c r="G25" s="14">
        <v>81027</v>
      </c>
      <c r="H25" s="14">
        <v>69963</v>
      </c>
      <c r="I25" s="14">
        <v>47485</v>
      </c>
      <c r="J25" s="14">
        <v>41128</v>
      </c>
      <c r="K25" s="14">
        <v>40170</v>
      </c>
      <c r="L25" s="14">
        <v>13247</v>
      </c>
      <c r="M25" s="14">
        <v>7186</v>
      </c>
      <c r="N25" s="12">
        <f t="shared" si="7"/>
        <v>540744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</v>
      </c>
      <c r="C26" s="14">
        <v>16</v>
      </c>
      <c r="D26" s="14">
        <v>8</v>
      </c>
      <c r="E26" s="14">
        <v>5</v>
      </c>
      <c r="F26" s="14">
        <v>6</v>
      </c>
      <c r="G26" s="14">
        <v>20</v>
      </c>
      <c r="H26" s="14">
        <v>12</v>
      </c>
      <c r="I26" s="14">
        <v>11</v>
      </c>
      <c r="J26" s="14">
        <v>4</v>
      </c>
      <c r="K26" s="14">
        <v>9</v>
      </c>
      <c r="L26" s="14">
        <v>10</v>
      </c>
      <c r="M26" s="14">
        <v>2</v>
      </c>
      <c r="N26" s="12">
        <f t="shared" si="7"/>
        <v>112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886938.2330153598</v>
      </c>
      <c r="C36" s="61">
        <f aca="true" t="shared" si="11" ref="C36:M36">C37+C38+C39+C40</f>
        <v>631577.3877854999</v>
      </c>
      <c r="D36" s="61">
        <f t="shared" si="11"/>
        <v>637509.3012784</v>
      </c>
      <c r="E36" s="61">
        <f t="shared" si="11"/>
        <v>127976.20959679999</v>
      </c>
      <c r="F36" s="61">
        <f t="shared" si="11"/>
        <v>607338.27843275</v>
      </c>
      <c r="G36" s="61">
        <f t="shared" si="11"/>
        <v>779215.0862000001</v>
      </c>
      <c r="H36" s="61">
        <f t="shared" si="11"/>
        <v>816100.4381</v>
      </c>
      <c r="I36" s="61">
        <f t="shared" si="11"/>
        <v>701949.3029858</v>
      </c>
      <c r="J36" s="61">
        <f t="shared" si="11"/>
        <v>560436.4722488001</v>
      </c>
      <c r="K36" s="61">
        <f t="shared" si="11"/>
        <v>654154.96631488</v>
      </c>
      <c r="L36" s="61">
        <f t="shared" si="11"/>
        <v>303363.96791353996</v>
      </c>
      <c r="M36" s="61">
        <f t="shared" si="11"/>
        <v>193860.38142912003</v>
      </c>
      <c r="N36" s="61">
        <f>N37+N38+N39+N40</f>
        <v>6900420.02530095</v>
      </c>
    </row>
    <row r="37" spans="1:14" ht="18.75" customHeight="1">
      <c r="A37" s="58" t="s">
        <v>55</v>
      </c>
      <c r="B37" s="55">
        <f aca="true" t="shared" si="12" ref="B37:M37">B29*B7</f>
        <v>886387.0271999999</v>
      </c>
      <c r="C37" s="55">
        <f t="shared" si="12"/>
        <v>631074.3243999999</v>
      </c>
      <c r="D37" s="55">
        <f t="shared" si="12"/>
        <v>627136.8064</v>
      </c>
      <c r="E37" s="55">
        <f t="shared" si="12"/>
        <v>127648.10519999999</v>
      </c>
      <c r="F37" s="55">
        <f t="shared" si="12"/>
        <v>606998.145</v>
      </c>
      <c r="G37" s="55">
        <f t="shared" si="12"/>
        <v>778916.7915</v>
      </c>
      <c r="H37" s="55">
        <f t="shared" si="12"/>
        <v>815525.2485</v>
      </c>
      <c r="I37" s="55">
        <f t="shared" si="12"/>
        <v>701481.3476</v>
      </c>
      <c r="J37" s="55">
        <f t="shared" si="12"/>
        <v>559966.6904000001</v>
      </c>
      <c r="K37" s="55">
        <f t="shared" si="12"/>
        <v>653528.9772</v>
      </c>
      <c r="L37" s="55">
        <f t="shared" si="12"/>
        <v>303002.6642</v>
      </c>
      <c r="M37" s="55">
        <f t="shared" si="12"/>
        <v>193731.28110000002</v>
      </c>
      <c r="N37" s="57">
        <f>SUM(B37:M37)</f>
        <v>6885397.4087</v>
      </c>
    </row>
    <row r="38" spans="1:14" ht="18.75" customHeight="1">
      <c r="A38" s="58" t="s">
        <v>56</v>
      </c>
      <c r="B38" s="55">
        <f aca="true" t="shared" si="13" ref="B38:M38">B30*B7</f>
        <v>-2705.87418464</v>
      </c>
      <c r="C38" s="55">
        <f t="shared" si="13"/>
        <v>-1889.4566145</v>
      </c>
      <c r="D38" s="55">
        <f t="shared" si="13"/>
        <v>-1917.8851215999998</v>
      </c>
      <c r="E38" s="55">
        <f t="shared" si="13"/>
        <v>-318.1756032</v>
      </c>
      <c r="F38" s="55">
        <f t="shared" si="13"/>
        <v>-1821.26656725</v>
      </c>
      <c r="G38" s="55">
        <f t="shared" si="13"/>
        <v>-2363.8653000000004</v>
      </c>
      <c r="H38" s="55">
        <f t="shared" si="13"/>
        <v>-2322.3704</v>
      </c>
      <c r="I38" s="55">
        <f t="shared" si="13"/>
        <v>-2078.6446142</v>
      </c>
      <c r="J38" s="55">
        <f t="shared" si="13"/>
        <v>-1648.8181512</v>
      </c>
      <c r="K38" s="55">
        <f t="shared" si="13"/>
        <v>-1976.25088512</v>
      </c>
      <c r="L38" s="55">
        <f t="shared" si="13"/>
        <v>-909.85628646</v>
      </c>
      <c r="M38" s="55">
        <f t="shared" si="13"/>
        <v>-589.93967088</v>
      </c>
      <c r="N38" s="25">
        <f>SUM(B38:M38)</f>
        <v>-20542.40339905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10128.98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-75392</v>
      </c>
      <c r="C42" s="25">
        <f aca="true" t="shared" si="15" ref="C42:M42">+C43+C46+C54+C55</f>
        <v>-77512.4</v>
      </c>
      <c r="D42" s="25">
        <f t="shared" si="15"/>
        <v>-55046.8</v>
      </c>
      <c r="E42" s="25">
        <f t="shared" si="15"/>
        <v>-6923.6</v>
      </c>
      <c r="F42" s="25">
        <f t="shared" si="15"/>
        <v>-46379</v>
      </c>
      <c r="G42" s="25">
        <f t="shared" si="15"/>
        <v>-90105.6</v>
      </c>
      <c r="H42" s="25">
        <f t="shared" si="15"/>
        <v>-101969.2</v>
      </c>
      <c r="I42" s="25">
        <f t="shared" si="15"/>
        <v>-47207.4</v>
      </c>
      <c r="J42" s="25">
        <f t="shared" si="15"/>
        <v>-62464.4</v>
      </c>
      <c r="K42" s="25">
        <f t="shared" si="15"/>
        <v>-49544.4</v>
      </c>
      <c r="L42" s="25">
        <f t="shared" si="15"/>
        <v>-30331.6</v>
      </c>
      <c r="M42" s="25">
        <f t="shared" si="15"/>
        <v>-21139.4</v>
      </c>
      <c r="N42" s="25">
        <f>+N43+N46+N54+N55</f>
        <v>-664015.8</v>
      </c>
    </row>
    <row r="43" spans="1:14" ht="18.75" customHeight="1">
      <c r="A43" s="17" t="s">
        <v>60</v>
      </c>
      <c r="B43" s="26">
        <f>B44+B45</f>
        <v>-75392</v>
      </c>
      <c r="C43" s="26">
        <f>C44+C45</f>
        <v>-77512.4</v>
      </c>
      <c r="D43" s="26">
        <f>D44+D45</f>
        <v>-55046.8</v>
      </c>
      <c r="E43" s="26">
        <f>E44+E45</f>
        <v>-6923.6</v>
      </c>
      <c r="F43" s="26">
        <f aca="true" t="shared" si="16" ref="F43:M43">F44+F45</f>
        <v>-46379</v>
      </c>
      <c r="G43" s="26">
        <f t="shared" si="16"/>
        <v>-90105.6</v>
      </c>
      <c r="H43" s="26">
        <f t="shared" si="16"/>
        <v>-101969.2</v>
      </c>
      <c r="I43" s="26">
        <f t="shared" si="16"/>
        <v>-47207.4</v>
      </c>
      <c r="J43" s="26">
        <f t="shared" si="16"/>
        <v>-62464.4</v>
      </c>
      <c r="K43" s="26">
        <f t="shared" si="16"/>
        <v>-49544.4</v>
      </c>
      <c r="L43" s="26">
        <f t="shared" si="16"/>
        <v>-30331.6</v>
      </c>
      <c r="M43" s="26">
        <f t="shared" si="16"/>
        <v>-21139.4</v>
      </c>
      <c r="N43" s="25">
        <f aca="true" t="shared" si="17" ref="N43:N55">SUM(B43:M43)</f>
        <v>-664015.8</v>
      </c>
    </row>
    <row r="44" spans="1:25" ht="18.75" customHeight="1">
      <c r="A44" s="13" t="s">
        <v>61</v>
      </c>
      <c r="B44" s="20">
        <f>ROUND(-B9*$D$3,2)</f>
        <v>-75392</v>
      </c>
      <c r="C44" s="20">
        <f>ROUND(-C9*$D$3,2)</f>
        <v>-77512.4</v>
      </c>
      <c r="D44" s="20">
        <f>ROUND(-D9*$D$3,2)</f>
        <v>-55046.8</v>
      </c>
      <c r="E44" s="20">
        <f>ROUND(-E9*$D$3,2)</f>
        <v>-6923.6</v>
      </c>
      <c r="F44" s="20">
        <f aca="true" t="shared" si="18" ref="F44:M44">ROUND(-F9*$D$3,2)</f>
        <v>-46379</v>
      </c>
      <c r="G44" s="20">
        <f t="shared" si="18"/>
        <v>-90105.6</v>
      </c>
      <c r="H44" s="20">
        <f t="shared" si="18"/>
        <v>-101969.2</v>
      </c>
      <c r="I44" s="20">
        <f t="shared" si="18"/>
        <v>-47207.4</v>
      </c>
      <c r="J44" s="20">
        <f t="shared" si="18"/>
        <v>-62464.4</v>
      </c>
      <c r="K44" s="20">
        <f t="shared" si="18"/>
        <v>-49544.4</v>
      </c>
      <c r="L44" s="20">
        <f t="shared" si="18"/>
        <v>-30331.6</v>
      </c>
      <c r="M44" s="20">
        <f t="shared" si="18"/>
        <v>-21139.4</v>
      </c>
      <c r="N44" s="47">
        <f t="shared" si="17"/>
        <v>-664015.8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811546.2330153598</v>
      </c>
      <c r="C57" s="29">
        <f t="shared" si="21"/>
        <v>554064.9877854999</v>
      </c>
      <c r="D57" s="29">
        <f t="shared" si="21"/>
        <v>582462.5012784</v>
      </c>
      <c r="E57" s="29">
        <f t="shared" si="21"/>
        <v>121052.60959679999</v>
      </c>
      <c r="F57" s="29">
        <f t="shared" si="21"/>
        <v>560959.27843275</v>
      </c>
      <c r="G57" s="29">
        <f t="shared" si="21"/>
        <v>689109.4862000002</v>
      </c>
      <c r="H57" s="29">
        <f t="shared" si="21"/>
        <v>714131.2381000001</v>
      </c>
      <c r="I57" s="29">
        <f t="shared" si="21"/>
        <v>654741.9029857999</v>
      </c>
      <c r="J57" s="29">
        <f t="shared" si="21"/>
        <v>497972.0722488001</v>
      </c>
      <c r="K57" s="29">
        <f t="shared" si="21"/>
        <v>604610.5663148799</v>
      </c>
      <c r="L57" s="29">
        <f t="shared" si="21"/>
        <v>273032.36791354</v>
      </c>
      <c r="M57" s="29">
        <f t="shared" si="21"/>
        <v>172720.98142912003</v>
      </c>
      <c r="N57" s="29">
        <f>SUM(B57:M57)</f>
        <v>6236404.22530095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811546.24</v>
      </c>
      <c r="C60" s="36">
        <f aca="true" t="shared" si="22" ref="C60:M60">SUM(C61:C74)</f>
        <v>554064.99</v>
      </c>
      <c r="D60" s="36">
        <f t="shared" si="22"/>
        <v>582462.5</v>
      </c>
      <c r="E60" s="36">
        <f t="shared" si="22"/>
        <v>121052.61</v>
      </c>
      <c r="F60" s="36">
        <f t="shared" si="22"/>
        <v>560959.28</v>
      </c>
      <c r="G60" s="36">
        <f t="shared" si="22"/>
        <v>689109.48</v>
      </c>
      <c r="H60" s="36">
        <f t="shared" si="22"/>
        <v>714131.23</v>
      </c>
      <c r="I60" s="36">
        <f t="shared" si="22"/>
        <v>654741.91</v>
      </c>
      <c r="J60" s="36">
        <f t="shared" si="22"/>
        <v>497972.07</v>
      </c>
      <c r="K60" s="36">
        <f t="shared" si="22"/>
        <v>604610.57</v>
      </c>
      <c r="L60" s="36">
        <f t="shared" si="22"/>
        <v>273032.36</v>
      </c>
      <c r="M60" s="36">
        <f t="shared" si="22"/>
        <v>172720.98</v>
      </c>
      <c r="N60" s="29">
        <f>SUM(N61:N74)</f>
        <v>6236404.220000002</v>
      </c>
    </row>
    <row r="61" spans="1:15" ht="18.75" customHeight="1">
      <c r="A61" s="17" t="s">
        <v>75</v>
      </c>
      <c r="B61" s="36">
        <v>158006.16</v>
      </c>
      <c r="C61" s="36">
        <v>160202.54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318208.7</v>
      </c>
      <c r="O61"/>
    </row>
    <row r="62" spans="1:15" ht="18.75" customHeight="1">
      <c r="A62" s="17" t="s">
        <v>76</v>
      </c>
      <c r="B62" s="36">
        <v>653540.08</v>
      </c>
      <c r="C62" s="36">
        <v>393862.45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1047402.53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582462.5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582462.5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121052.61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121052.61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560959.28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560959.28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689109.48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689109.48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549339.66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549339.66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164791.57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164791.57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654741.91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654741.91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497972.07</v>
      </c>
      <c r="K70" s="35">
        <v>0</v>
      </c>
      <c r="L70" s="35">
        <v>0</v>
      </c>
      <c r="M70" s="35">
        <v>0</v>
      </c>
      <c r="N70" s="29">
        <f t="shared" si="23"/>
        <v>497972.07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604610.57</v>
      </c>
      <c r="L71" s="35">
        <v>0</v>
      </c>
      <c r="M71" s="62"/>
      <c r="N71" s="26">
        <f t="shared" si="23"/>
        <v>604610.57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273032.36</v>
      </c>
      <c r="M72" s="35">
        <v>0</v>
      </c>
      <c r="N72" s="29">
        <f t="shared" si="23"/>
        <v>273032.36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172720.98</v>
      </c>
      <c r="N73" s="26">
        <f t="shared" si="23"/>
        <v>172720.98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2.271920220524971</v>
      </c>
      <c r="C78" s="45">
        <v>2.2423262570658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1.9799691650819748</v>
      </c>
      <c r="C79" s="45">
        <v>1.8673850276266046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1.8155046800583388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2.526577619774145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2.120187388709396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1.681143565845313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1.9784409161709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1.9338686789685935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1.9208805574398449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2.163713717487723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2.0688798003557376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2.456826057383015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2.405902198259057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2017-02-02T12:37:06Z</dcterms:modified>
  <cp:category/>
  <cp:version/>
  <cp:contentType/>
  <cp:contentStatus/>
</cp:coreProperties>
</file>