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<sst xmlns="http://schemas.openxmlformats.org/spreadsheetml/2006/main" count="105" uniqueCount="103">
  <si>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</si>
  <si>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</si>
  <si>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</si>
  <si>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</si>
  <si>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</si>
  <si>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</si>
  <si>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</si>
  <si>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</si>
  <si>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</si>
  <si>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</si>
  <si>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</si>
  <si>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</si>
  <si>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</si>
  <si>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</si>
  <si>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</si>
  <si>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</si>
  <si>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</si>
  <si>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</si>
  <si>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</si>
  <si>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</si>
  <si>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</si>
  <si>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</si>
  <si>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</si>
  <si>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</si>
  <si>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</si>
  <si>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</si>
  <si>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</si>
  <si>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</si>
  <si>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</si>
  <si>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</si>
  <si>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</si>
  <si>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</si>
  <si>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</si>
  <si>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</si>
  <si>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</si>
  <si>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</si>
  <si>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</si>
  <si>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</si>
  <si>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</si>
  <si>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</si>
  <si>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</si>
  <si>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</si>
  <si>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</si>
  <si>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</si>
  <si>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</si>
  <si>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</si>
  <si>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</si>
  <si>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</si>
  <si>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</si>
  <si>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</si>
  <si>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</si>
  <si>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</si>
  <si>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</si>
  <si>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</si>
  <si>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</si>
  <si>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</si>
  <si>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</si>
  <si>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</si>
  <si>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</si>
  <si>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</si>
  <si>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</si>
  <si>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</si>
  <si>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</si>
  <si>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</si>
  <si>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</si>
  <si>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</si>
  <si>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</si>
  <si>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</si>
  <si>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</si>
  <si>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</si>
  <si>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</si>
  <si>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</si>
  <si>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</si>
  <si>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</si>
  <si>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</si>
  <si>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</si>
  <si>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</si>
  <si>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</si>
  <si>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</si>
  <si>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</si>
  <si>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</si>
  <si>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</si>
  <si>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</si>
  <si>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</si>
  <si>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</si>
  <si>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</si>
  <si>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</si>
  <si>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</si>
  <si>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</si>
  <si>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</si>
  <si>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</si>
  <si>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</si>
  <si>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</si>
  <si>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</si>
  <si>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</si>
  <si>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</si>
  <si>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</si>
  <si>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</si>
  <si>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</si>
  <si>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17/01/17 - VENCIMENTO 01/02/17</t>
  </si>
  <si>
    <t>8. Tarifa de Remuneração por Passageiro (2)</t>
  </si>
  <si>
    <t>5.3. Revisão de Remuneração pelo Transporte Coletivo (1)</t>
  </si>
  <si>
    <t>Nota: (1) Reembolso pedágio, área 1, linha 1015-10. 
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</si>
</sst>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3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411271</v>
      </c>
      <c r="C7" s="10">
        <f>C8+C20+C24</f>
        <v>302522</v>
      </c>
      <c r="D7" s="10">
        <f>D8+D20+D24</f>
        <v>324313</v>
      </c>
      <c r="E7" s="10">
        <f>E8+E20+E24</f>
        <v>48419</v>
      </c>
      <c r="F7" s="10">
        <f aca="true" t="shared" si="0" ref="F7:M7">F8+F20+F24</f>
        <v>263875</v>
      </c>
      <c r="G7" s="10">
        <f t="shared" si="0"/>
        <v>430767</v>
      </c>
      <c r="H7" s="10">
        <f t="shared" si="0"/>
        <v>388512</v>
      </c>
      <c r="I7" s="10">
        <f t="shared" si="0"/>
        <v>363649</v>
      </c>
      <c r="J7" s="10">
        <f t="shared" si="0"/>
        <v>254745</v>
      </c>
      <c r="K7" s="10">
        <f t="shared" si="0"/>
        <v>316000</v>
      </c>
      <c r="L7" s="10">
        <f t="shared" si="0"/>
        <v>123591</v>
      </c>
      <c r="M7" s="10">
        <f t="shared" si="0"/>
        <v>79629</v>
      </c>
      <c r="N7" s="10">
        <f>+N8+N20+N24</f>
        <v>3307293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221812</v>
      </c>
      <c r="C8" s="12">
        <f>+C9+C12+C16</f>
        <v>172764</v>
      </c>
      <c r="D8" s="12">
        <f>+D9+D12+D16</f>
        <v>199584</v>
      </c>
      <c r="E8" s="12">
        <f>+E9+E12+E16</f>
        <v>27025</v>
      </c>
      <c r="F8" s="12">
        <f aca="true" t="shared" si="1" ref="F8:M8">+F9+F12+F16</f>
        <v>152624</v>
      </c>
      <c r="G8" s="12">
        <f t="shared" si="1"/>
        <v>253393</v>
      </c>
      <c r="H8" s="12">
        <f t="shared" si="1"/>
        <v>217916</v>
      </c>
      <c r="I8" s="12">
        <f t="shared" si="1"/>
        <v>209176</v>
      </c>
      <c r="J8" s="12">
        <f t="shared" si="1"/>
        <v>145712</v>
      </c>
      <c r="K8" s="12">
        <f t="shared" si="1"/>
        <v>171518</v>
      </c>
      <c r="L8" s="12">
        <f t="shared" si="1"/>
        <v>73078</v>
      </c>
      <c r="M8" s="12">
        <f t="shared" si="1"/>
        <v>49047</v>
      </c>
      <c r="N8" s="12">
        <f>SUM(B8:M8)</f>
        <v>1893649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18623</v>
      </c>
      <c r="C9" s="14">
        <v>19136</v>
      </c>
      <c r="D9" s="14">
        <v>13354</v>
      </c>
      <c r="E9" s="14">
        <v>1745</v>
      </c>
      <c r="F9" s="14">
        <v>11155</v>
      </c>
      <c r="G9" s="14">
        <v>21318</v>
      </c>
      <c r="H9" s="14">
        <v>24734</v>
      </c>
      <c r="I9" s="14">
        <v>12542</v>
      </c>
      <c r="J9" s="14">
        <v>16213</v>
      </c>
      <c r="K9" s="14">
        <v>13053</v>
      </c>
      <c r="L9" s="14">
        <v>7856</v>
      </c>
      <c r="M9" s="14">
        <v>5543</v>
      </c>
      <c r="N9" s="12">
        <f aca="true" t="shared" si="2" ref="N9:N19">SUM(B9:M9)</f>
        <v>165272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18623</v>
      </c>
      <c r="C10" s="14">
        <f>+C9-C11</f>
        <v>19136</v>
      </c>
      <c r="D10" s="14">
        <f>+D9-D11</f>
        <v>13354</v>
      </c>
      <c r="E10" s="14">
        <f>+E9-E11</f>
        <v>1745</v>
      </c>
      <c r="F10" s="14">
        <f aca="true" t="shared" si="3" ref="F10:M10">+F9-F11</f>
        <v>11155</v>
      </c>
      <c r="G10" s="14">
        <f t="shared" si="3"/>
        <v>21318</v>
      </c>
      <c r="H10" s="14">
        <f t="shared" si="3"/>
        <v>24734</v>
      </c>
      <c r="I10" s="14">
        <f t="shared" si="3"/>
        <v>12542</v>
      </c>
      <c r="J10" s="14">
        <f t="shared" si="3"/>
        <v>16213</v>
      </c>
      <c r="K10" s="14">
        <f t="shared" si="3"/>
        <v>13053</v>
      </c>
      <c r="L10" s="14">
        <f t="shared" si="3"/>
        <v>7856</v>
      </c>
      <c r="M10" s="14">
        <f t="shared" si="3"/>
        <v>5543</v>
      </c>
      <c r="N10" s="12">
        <f t="shared" si="2"/>
        <v>165272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169448</v>
      </c>
      <c r="C12" s="14">
        <f>C13+C14+C15</f>
        <v>131231</v>
      </c>
      <c r="D12" s="14">
        <f>D13+D14+D15</f>
        <v>159716</v>
      </c>
      <c r="E12" s="14">
        <f>E13+E14+E15</f>
        <v>21681</v>
      </c>
      <c r="F12" s="14">
        <f aca="true" t="shared" si="4" ref="F12:M12">F13+F14+F15</f>
        <v>120303</v>
      </c>
      <c r="G12" s="14">
        <f t="shared" si="4"/>
        <v>197211</v>
      </c>
      <c r="H12" s="14">
        <f t="shared" si="4"/>
        <v>163595</v>
      </c>
      <c r="I12" s="14">
        <f t="shared" si="4"/>
        <v>165107</v>
      </c>
      <c r="J12" s="14">
        <f t="shared" si="4"/>
        <v>108392</v>
      </c>
      <c r="K12" s="14">
        <f t="shared" si="4"/>
        <v>128727</v>
      </c>
      <c r="L12" s="14">
        <f t="shared" si="4"/>
        <v>55302</v>
      </c>
      <c r="M12" s="14">
        <f t="shared" si="4"/>
        <v>37584</v>
      </c>
      <c r="N12" s="12">
        <f t="shared" si="2"/>
        <v>1458297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87695</v>
      </c>
      <c r="C13" s="14">
        <v>69601</v>
      </c>
      <c r="D13" s="14">
        <v>79940</v>
      </c>
      <c r="E13" s="14">
        <v>11447</v>
      </c>
      <c r="F13" s="14">
        <v>61123</v>
      </c>
      <c r="G13" s="14">
        <v>101774</v>
      </c>
      <c r="H13" s="14">
        <v>88944</v>
      </c>
      <c r="I13" s="14">
        <v>87593</v>
      </c>
      <c r="J13" s="14">
        <v>56089</v>
      </c>
      <c r="K13" s="14">
        <v>66916</v>
      </c>
      <c r="L13" s="14">
        <v>28250</v>
      </c>
      <c r="M13" s="14">
        <v>18417</v>
      </c>
      <c r="N13" s="12">
        <f t="shared" si="2"/>
        <v>757789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80894</v>
      </c>
      <c r="C14" s="14">
        <v>60537</v>
      </c>
      <c r="D14" s="14">
        <v>79159</v>
      </c>
      <c r="E14" s="14">
        <v>10107</v>
      </c>
      <c r="F14" s="14">
        <v>58425</v>
      </c>
      <c r="G14" s="14">
        <v>93845</v>
      </c>
      <c r="H14" s="14">
        <v>73538</v>
      </c>
      <c r="I14" s="14">
        <v>76880</v>
      </c>
      <c r="J14" s="14">
        <v>51641</v>
      </c>
      <c r="K14" s="14">
        <v>61143</v>
      </c>
      <c r="L14" s="14">
        <v>26717</v>
      </c>
      <c r="M14" s="14">
        <v>18992</v>
      </c>
      <c r="N14" s="12">
        <f t="shared" si="2"/>
        <v>691878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859</v>
      </c>
      <c r="C15" s="14">
        <v>1093</v>
      </c>
      <c r="D15" s="14">
        <v>617</v>
      </c>
      <c r="E15" s="14">
        <v>127</v>
      </c>
      <c r="F15" s="14">
        <v>755</v>
      </c>
      <c r="G15" s="14">
        <v>1592</v>
      </c>
      <c r="H15" s="14">
        <v>1113</v>
      </c>
      <c r="I15" s="14">
        <v>634</v>
      </c>
      <c r="J15" s="14">
        <v>662</v>
      </c>
      <c r="K15" s="14">
        <v>668</v>
      </c>
      <c r="L15" s="14">
        <v>335</v>
      </c>
      <c r="M15" s="14">
        <v>175</v>
      </c>
      <c r="N15" s="12">
        <f t="shared" si="2"/>
        <v>8630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33741</v>
      </c>
      <c r="C16" s="14">
        <f>C17+C18+C19</f>
        <v>22397</v>
      </c>
      <c r="D16" s="14">
        <f>D17+D18+D19</f>
        <v>26514</v>
      </c>
      <c r="E16" s="14">
        <f>E17+E18+E19</f>
        <v>3599</v>
      </c>
      <c r="F16" s="14">
        <f aca="true" t="shared" si="5" ref="F16:M16">F17+F18+F19</f>
        <v>21166</v>
      </c>
      <c r="G16" s="14">
        <f t="shared" si="5"/>
        <v>34864</v>
      </c>
      <c r="H16" s="14">
        <f t="shared" si="5"/>
        <v>29587</v>
      </c>
      <c r="I16" s="14">
        <f t="shared" si="5"/>
        <v>31527</v>
      </c>
      <c r="J16" s="14">
        <f t="shared" si="5"/>
        <v>21107</v>
      </c>
      <c r="K16" s="14">
        <f t="shared" si="5"/>
        <v>29738</v>
      </c>
      <c r="L16" s="14">
        <f t="shared" si="5"/>
        <v>9920</v>
      </c>
      <c r="M16" s="14">
        <f t="shared" si="5"/>
        <v>5920</v>
      </c>
      <c r="N16" s="12">
        <f t="shared" si="2"/>
        <v>270080</v>
      </c>
    </row>
    <row r="17" spans="1:25" ht="18.75" customHeight="1">
      <c r="A17" s="15" t="s">
        <v>16</v>
      </c>
      <c r="B17" s="14">
        <v>17069</v>
      </c>
      <c r="C17" s="14">
        <v>12012</v>
      </c>
      <c r="D17" s="14">
        <v>11821</v>
      </c>
      <c r="E17" s="14">
        <v>1780</v>
      </c>
      <c r="F17" s="14">
        <v>10364</v>
      </c>
      <c r="G17" s="14">
        <v>18258</v>
      </c>
      <c r="H17" s="14">
        <v>15354</v>
      </c>
      <c r="I17" s="14">
        <v>16058</v>
      </c>
      <c r="J17" s="14">
        <v>10642</v>
      </c>
      <c r="K17" s="14">
        <v>14836</v>
      </c>
      <c r="L17" s="14">
        <v>5038</v>
      </c>
      <c r="M17" s="14">
        <v>2820</v>
      </c>
      <c r="N17" s="12">
        <f t="shared" si="2"/>
        <v>136052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16628</v>
      </c>
      <c r="C18" s="14">
        <v>10355</v>
      </c>
      <c r="D18" s="14">
        <v>14648</v>
      </c>
      <c r="E18" s="14">
        <v>1819</v>
      </c>
      <c r="F18" s="14">
        <v>10769</v>
      </c>
      <c r="G18" s="14">
        <v>16561</v>
      </c>
      <c r="H18" s="14">
        <v>14191</v>
      </c>
      <c r="I18" s="14">
        <v>15423</v>
      </c>
      <c r="J18" s="14">
        <v>10448</v>
      </c>
      <c r="K18" s="14">
        <v>14888</v>
      </c>
      <c r="L18" s="14">
        <v>4873</v>
      </c>
      <c r="M18" s="14">
        <v>3093</v>
      </c>
      <c r="N18" s="12">
        <f t="shared" si="2"/>
        <v>133696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44</v>
      </c>
      <c r="C19" s="14">
        <v>30</v>
      </c>
      <c r="D19" s="14">
        <v>45</v>
      </c>
      <c r="E19" s="14">
        <v>0</v>
      </c>
      <c r="F19" s="14">
        <v>33</v>
      </c>
      <c r="G19" s="14">
        <v>45</v>
      </c>
      <c r="H19" s="14">
        <v>42</v>
      </c>
      <c r="I19" s="14">
        <v>46</v>
      </c>
      <c r="J19" s="14">
        <v>17</v>
      </c>
      <c r="K19" s="14">
        <v>14</v>
      </c>
      <c r="L19" s="14">
        <v>9</v>
      </c>
      <c r="M19" s="14">
        <v>7</v>
      </c>
      <c r="N19" s="12">
        <f t="shared" si="2"/>
        <v>332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128114</v>
      </c>
      <c r="C20" s="18">
        <f>C21+C22+C23</f>
        <v>78765</v>
      </c>
      <c r="D20" s="18">
        <f>D21+D22+D23</f>
        <v>75187</v>
      </c>
      <c r="E20" s="18">
        <f>E21+E22+E23</f>
        <v>11880</v>
      </c>
      <c r="F20" s="18">
        <f aca="true" t="shared" si="6" ref="F20:M20">F21+F22+F23</f>
        <v>64387</v>
      </c>
      <c r="G20" s="18">
        <f t="shared" si="6"/>
        <v>103922</v>
      </c>
      <c r="H20" s="18">
        <f t="shared" si="6"/>
        <v>106463</v>
      </c>
      <c r="I20" s="18">
        <f t="shared" si="6"/>
        <v>105556</v>
      </c>
      <c r="J20" s="18">
        <f t="shared" si="6"/>
        <v>67757</v>
      </c>
      <c r="K20" s="18">
        <f t="shared" si="6"/>
        <v>103691</v>
      </c>
      <c r="L20" s="18">
        <f t="shared" si="6"/>
        <v>36927</v>
      </c>
      <c r="M20" s="18">
        <f t="shared" si="6"/>
        <v>23281</v>
      </c>
      <c r="N20" s="12">
        <f aca="true" t="shared" si="7" ref="N20:N26">SUM(B20:M20)</f>
        <v>905930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72147</v>
      </c>
      <c r="C21" s="14">
        <v>47646</v>
      </c>
      <c r="D21" s="14">
        <v>43768</v>
      </c>
      <c r="E21" s="14">
        <v>7145</v>
      </c>
      <c r="F21" s="14">
        <v>37677</v>
      </c>
      <c r="G21" s="14">
        <v>61926</v>
      </c>
      <c r="H21" s="14">
        <v>64626</v>
      </c>
      <c r="I21" s="14">
        <v>62754</v>
      </c>
      <c r="J21" s="14">
        <v>39490</v>
      </c>
      <c r="K21" s="14">
        <v>58540</v>
      </c>
      <c r="L21" s="14">
        <v>20786</v>
      </c>
      <c r="M21" s="14">
        <v>12675</v>
      </c>
      <c r="N21" s="12">
        <f t="shared" si="7"/>
        <v>529180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55462</v>
      </c>
      <c r="C22" s="14">
        <v>30652</v>
      </c>
      <c r="D22" s="14">
        <v>31188</v>
      </c>
      <c r="E22" s="14">
        <v>4672</v>
      </c>
      <c r="F22" s="14">
        <v>26394</v>
      </c>
      <c r="G22" s="14">
        <v>41373</v>
      </c>
      <c r="H22" s="14">
        <v>41317</v>
      </c>
      <c r="I22" s="14">
        <v>42460</v>
      </c>
      <c r="J22" s="14">
        <v>27990</v>
      </c>
      <c r="K22" s="14">
        <v>44734</v>
      </c>
      <c r="L22" s="14">
        <v>15966</v>
      </c>
      <c r="M22" s="14">
        <v>10526</v>
      </c>
      <c r="N22" s="12">
        <f t="shared" si="7"/>
        <v>372734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505</v>
      </c>
      <c r="C23" s="14">
        <v>467</v>
      </c>
      <c r="D23" s="14">
        <v>231</v>
      </c>
      <c r="E23" s="14">
        <v>63</v>
      </c>
      <c r="F23" s="14">
        <v>316</v>
      </c>
      <c r="G23" s="14">
        <v>623</v>
      </c>
      <c r="H23" s="14">
        <v>520</v>
      </c>
      <c r="I23" s="14">
        <v>342</v>
      </c>
      <c r="J23" s="14">
        <v>277</v>
      </c>
      <c r="K23" s="14">
        <v>417</v>
      </c>
      <c r="L23" s="14">
        <v>175</v>
      </c>
      <c r="M23" s="14">
        <v>80</v>
      </c>
      <c r="N23" s="12">
        <f t="shared" si="7"/>
        <v>4016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61345</v>
      </c>
      <c r="C24" s="14">
        <f>C25+C26</f>
        <v>50993</v>
      </c>
      <c r="D24" s="14">
        <f>D25+D26</f>
        <v>49542</v>
      </c>
      <c r="E24" s="14">
        <f>E25+E26</f>
        <v>9514</v>
      </c>
      <c r="F24" s="14">
        <f aca="true" t="shared" si="8" ref="F24:M24">F25+F26</f>
        <v>46864</v>
      </c>
      <c r="G24" s="14">
        <f t="shared" si="8"/>
        <v>73452</v>
      </c>
      <c r="H24" s="14">
        <f t="shared" si="8"/>
        <v>64133</v>
      </c>
      <c r="I24" s="14">
        <f t="shared" si="8"/>
        <v>48917</v>
      </c>
      <c r="J24" s="14">
        <f t="shared" si="8"/>
        <v>41276</v>
      </c>
      <c r="K24" s="14">
        <f t="shared" si="8"/>
        <v>40791</v>
      </c>
      <c r="L24" s="14">
        <f t="shared" si="8"/>
        <v>13586</v>
      </c>
      <c r="M24" s="14">
        <f t="shared" si="8"/>
        <v>7301</v>
      </c>
      <c r="N24" s="12">
        <f t="shared" si="7"/>
        <v>507714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61334</v>
      </c>
      <c r="C25" s="14">
        <v>50972</v>
      </c>
      <c r="D25" s="14">
        <v>49528</v>
      </c>
      <c r="E25" s="14">
        <v>9511</v>
      </c>
      <c r="F25" s="14">
        <v>46856</v>
      </c>
      <c r="G25" s="14">
        <v>73436</v>
      </c>
      <c r="H25" s="14">
        <v>64112</v>
      </c>
      <c r="I25" s="14">
        <v>48907</v>
      </c>
      <c r="J25" s="14">
        <v>41270</v>
      </c>
      <c r="K25" s="14">
        <v>40777</v>
      </c>
      <c r="L25" s="14">
        <v>13579</v>
      </c>
      <c r="M25" s="14">
        <v>7298</v>
      </c>
      <c r="N25" s="12">
        <f t="shared" si="7"/>
        <v>507580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11</v>
      </c>
      <c r="C26" s="14">
        <v>21</v>
      </c>
      <c r="D26" s="14">
        <v>14</v>
      </c>
      <c r="E26" s="14">
        <v>3</v>
      </c>
      <c r="F26" s="14">
        <v>8</v>
      </c>
      <c r="G26" s="14">
        <v>16</v>
      </c>
      <c r="H26" s="14">
        <v>21</v>
      </c>
      <c r="I26" s="14">
        <v>10</v>
      </c>
      <c r="J26" s="14">
        <v>6</v>
      </c>
      <c r="K26" s="14">
        <v>14</v>
      </c>
      <c r="L26" s="14">
        <v>7</v>
      </c>
      <c r="M26" s="14">
        <v>3</v>
      </c>
      <c r="N26" s="12">
        <f t="shared" si="7"/>
        <v>134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835260.5585396598</v>
      </c>
      <c r="C36" s="60">
        <f aca="true" t="shared" si="11" ref="C36:M36">C37+C38+C39+C40</f>
        <v>593680.995921</v>
      </c>
      <c r="D36" s="60">
        <f t="shared" si="11"/>
        <v>599053.69146565</v>
      </c>
      <c r="E36" s="60">
        <f t="shared" si="11"/>
        <v>122362.8531096</v>
      </c>
      <c r="F36" s="60">
        <f t="shared" si="11"/>
        <v>559634.82094375</v>
      </c>
      <c r="G36" s="60">
        <f t="shared" si="11"/>
        <v>724369.1918</v>
      </c>
      <c r="H36" s="60">
        <f t="shared" si="11"/>
        <v>764730.7408</v>
      </c>
      <c r="I36" s="60">
        <f t="shared" si="11"/>
        <v>698538.7121582</v>
      </c>
      <c r="J36" s="60">
        <f t="shared" si="11"/>
        <v>551230.1852535</v>
      </c>
      <c r="K36" s="60">
        <f t="shared" si="11"/>
        <v>653767.5641600001</v>
      </c>
      <c r="L36" s="60">
        <f t="shared" si="11"/>
        <v>303640.42596513</v>
      </c>
      <c r="M36" s="60">
        <f t="shared" si="11"/>
        <v>191588.04575424004</v>
      </c>
      <c r="N36" s="60">
        <f>N37+N38+N39+N40</f>
        <v>6597857.785870731</v>
      </c>
    </row>
    <row r="37" spans="1:14" ht="18.75" customHeight="1">
      <c r="A37" s="57" t="s">
        <v>54</v>
      </c>
      <c r="B37" s="54">
        <f aca="true" t="shared" si="12" ref="B37:M37">B29*B7</f>
        <v>834551.1131999999</v>
      </c>
      <c r="C37" s="54">
        <f t="shared" si="12"/>
        <v>593064.1288</v>
      </c>
      <c r="D37" s="54">
        <f t="shared" si="12"/>
        <v>588563.2324</v>
      </c>
      <c r="E37" s="54">
        <f t="shared" si="12"/>
        <v>122020.72189999999</v>
      </c>
      <c r="F37" s="54">
        <f t="shared" si="12"/>
        <v>559151.125</v>
      </c>
      <c r="G37" s="54">
        <f t="shared" si="12"/>
        <v>723903.9435</v>
      </c>
      <c r="H37" s="54">
        <f t="shared" si="12"/>
        <v>764008.848</v>
      </c>
      <c r="I37" s="54">
        <f t="shared" si="12"/>
        <v>698060.6204</v>
      </c>
      <c r="J37" s="54">
        <f t="shared" si="12"/>
        <v>550733.2155</v>
      </c>
      <c r="K37" s="54">
        <f t="shared" si="12"/>
        <v>653140.4</v>
      </c>
      <c r="L37" s="54">
        <f t="shared" si="12"/>
        <v>303279.9549</v>
      </c>
      <c r="M37" s="54">
        <f t="shared" si="12"/>
        <v>191452.00470000002</v>
      </c>
      <c r="N37" s="56">
        <f>SUM(B37:M37)</f>
        <v>6581929.308300001</v>
      </c>
    </row>
    <row r="38" spans="1:14" ht="18.75" customHeight="1">
      <c r="A38" s="57" t="s">
        <v>55</v>
      </c>
      <c r="B38" s="54">
        <f aca="true" t="shared" si="13" ref="B38:M38">B30*B7</f>
        <v>-2547.63466034</v>
      </c>
      <c r="C38" s="54">
        <f t="shared" si="13"/>
        <v>-1775.652879</v>
      </c>
      <c r="D38" s="54">
        <f t="shared" si="13"/>
        <v>-1799.92093435</v>
      </c>
      <c r="E38" s="54">
        <f t="shared" si="13"/>
        <v>-304.1487904</v>
      </c>
      <c r="F38" s="54">
        <f t="shared" si="13"/>
        <v>-1677.7040562500001</v>
      </c>
      <c r="G38" s="54">
        <f t="shared" si="13"/>
        <v>-2196.9117</v>
      </c>
      <c r="H38" s="54">
        <f t="shared" si="13"/>
        <v>-2175.6672</v>
      </c>
      <c r="I38" s="54">
        <f t="shared" si="13"/>
        <v>-2068.5082418</v>
      </c>
      <c r="J38" s="54">
        <f t="shared" si="13"/>
        <v>-1621.6302465</v>
      </c>
      <c r="K38" s="54">
        <f t="shared" si="13"/>
        <v>-1975.07584</v>
      </c>
      <c r="L38" s="54">
        <f t="shared" si="13"/>
        <v>-910.6889348699999</v>
      </c>
      <c r="M38" s="54">
        <f t="shared" si="13"/>
        <v>-582.99894576</v>
      </c>
      <c r="N38" s="25">
        <f>SUM(B38:M38)</f>
        <v>-19636.542429269997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10128.98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-36189.35999999999</v>
      </c>
      <c r="C42" s="25">
        <f aca="true" t="shared" si="15" ref="C42:M42">+C43+C46+C54+C55</f>
        <v>-72716.8</v>
      </c>
      <c r="D42" s="25">
        <f t="shared" si="15"/>
        <v>-50745.2</v>
      </c>
      <c r="E42" s="25">
        <f t="shared" si="15"/>
        <v>-6631</v>
      </c>
      <c r="F42" s="25">
        <f t="shared" si="15"/>
        <v>-42389</v>
      </c>
      <c r="G42" s="25">
        <f t="shared" si="15"/>
        <v>-81008.4</v>
      </c>
      <c r="H42" s="25">
        <f t="shared" si="15"/>
        <v>-93989.2</v>
      </c>
      <c r="I42" s="25">
        <f t="shared" si="15"/>
        <v>-47659.6</v>
      </c>
      <c r="J42" s="25">
        <f t="shared" si="15"/>
        <v>-61609.4</v>
      </c>
      <c r="K42" s="25">
        <f t="shared" si="15"/>
        <v>-49601.4</v>
      </c>
      <c r="L42" s="25">
        <f t="shared" si="15"/>
        <v>-29852.8</v>
      </c>
      <c r="M42" s="25">
        <f t="shared" si="15"/>
        <v>-21063.4</v>
      </c>
      <c r="N42" s="25">
        <f>+N43+N46+N54+N55</f>
        <v>-593455.56</v>
      </c>
    </row>
    <row r="43" spans="1:14" ht="18.75" customHeight="1">
      <c r="A43" s="17" t="s">
        <v>59</v>
      </c>
      <c r="B43" s="26">
        <f>B44+B45</f>
        <v>-70767.4</v>
      </c>
      <c r="C43" s="26">
        <f>C44+C45</f>
        <v>-72716.8</v>
      </c>
      <c r="D43" s="26">
        <f>D44+D45</f>
        <v>-50745.2</v>
      </c>
      <c r="E43" s="26">
        <f>E44+E45</f>
        <v>-6631</v>
      </c>
      <c r="F43" s="26">
        <f aca="true" t="shared" si="16" ref="F43:M43">F44+F45</f>
        <v>-42389</v>
      </c>
      <c r="G43" s="26">
        <f t="shared" si="16"/>
        <v>-81008.4</v>
      </c>
      <c r="H43" s="26">
        <f t="shared" si="16"/>
        <v>-93989.2</v>
      </c>
      <c r="I43" s="26">
        <f t="shared" si="16"/>
        <v>-47659.6</v>
      </c>
      <c r="J43" s="26">
        <f t="shared" si="16"/>
        <v>-61609.4</v>
      </c>
      <c r="K43" s="26">
        <f t="shared" si="16"/>
        <v>-49601.4</v>
      </c>
      <c r="L43" s="26">
        <f t="shared" si="16"/>
        <v>-29852.8</v>
      </c>
      <c r="M43" s="26">
        <f t="shared" si="16"/>
        <v>-21063.4</v>
      </c>
      <c r="N43" s="25">
        <f aca="true" t="shared" si="17" ref="N43:N55">SUM(B43:M43)</f>
        <v>-628033.6000000001</v>
      </c>
    </row>
    <row r="44" spans="1:25" ht="18.75" customHeight="1">
      <c r="A44" s="13" t="s">
        <v>60</v>
      </c>
      <c r="B44" s="20">
        <f>ROUND(-B9*$D$3,2)</f>
        <v>-70767.4</v>
      </c>
      <c r="C44" s="20">
        <f>ROUND(-C9*$D$3,2)</f>
        <v>-72716.8</v>
      </c>
      <c r="D44" s="20">
        <f>ROUND(-D9*$D$3,2)</f>
        <v>-50745.2</v>
      </c>
      <c r="E44" s="20">
        <f>ROUND(-E9*$D$3,2)</f>
        <v>-6631</v>
      </c>
      <c r="F44" s="20">
        <f aca="true" t="shared" si="18" ref="F44:M44">ROUND(-F9*$D$3,2)</f>
        <v>-42389</v>
      </c>
      <c r="G44" s="20">
        <f t="shared" si="18"/>
        <v>-81008.4</v>
      </c>
      <c r="H44" s="20">
        <f t="shared" si="18"/>
        <v>-93989.2</v>
      </c>
      <c r="I44" s="20">
        <f t="shared" si="18"/>
        <v>-47659.6</v>
      </c>
      <c r="J44" s="20">
        <f t="shared" si="18"/>
        <v>-61609.4</v>
      </c>
      <c r="K44" s="20">
        <f t="shared" si="18"/>
        <v>-49601.4</v>
      </c>
      <c r="L44" s="20">
        <f t="shared" si="18"/>
        <v>-29852.8</v>
      </c>
      <c r="M44" s="20">
        <f t="shared" si="18"/>
        <v>-21063.4</v>
      </c>
      <c r="N44" s="46">
        <f t="shared" si="17"/>
        <v>-628033.6000000001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101</v>
      </c>
      <c r="B54" s="27">
        <v>34578.04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34578.04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799071.1985396598</v>
      </c>
      <c r="C57" s="29">
        <f t="shared" si="21"/>
        <v>520964.19592100004</v>
      </c>
      <c r="D57" s="29">
        <f t="shared" si="21"/>
        <v>548308.49146565</v>
      </c>
      <c r="E57" s="29">
        <f t="shared" si="21"/>
        <v>115731.8531096</v>
      </c>
      <c r="F57" s="29">
        <f t="shared" si="21"/>
        <v>517245.82094375</v>
      </c>
      <c r="G57" s="29">
        <f t="shared" si="21"/>
        <v>643360.7918</v>
      </c>
      <c r="H57" s="29">
        <f t="shared" si="21"/>
        <v>670741.5408000001</v>
      </c>
      <c r="I57" s="29">
        <f t="shared" si="21"/>
        <v>650879.1121582</v>
      </c>
      <c r="J57" s="29">
        <f t="shared" si="21"/>
        <v>489620.7852535</v>
      </c>
      <c r="K57" s="29">
        <f t="shared" si="21"/>
        <v>604166.16416</v>
      </c>
      <c r="L57" s="29">
        <f t="shared" si="21"/>
        <v>273787.62596513</v>
      </c>
      <c r="M57" s="29">
        <f t="shared" si="21"/>
        <v>170524.64575424005</v>
      </c>
      <c r="N57" s="29">
        <f>SUM(B57:M57)</f>
        <v>6004402.22587073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799071.2</v>
      </c>
      <c r="C60" s="36">
        <f aca="true" t="shared" si="22" ref="C60:M60">SUM(C61:C74)</f>
        <v>520964.20999999996</v>
      </c>
      <c r="D60" s="36">
        <f t="shared" si="22"/>
        <v>548308.49</v>
      </c>
      <c r="E60" s="36">
        <f t="shared" si="22"/>
        <v>115731.85</v>
      </c>
      <c r="F60" s="36">
        <f t="shared" si="22"/>
        <v>517245.83</v>
      </c>
      <c r="G60" s="36">
        <f t="shared" si="22"/>
        <v>643360.79</v>
      </c>
      <c r="H60" s="36">
        <f t="shared" si="22"/>
        <v>670741.54</v>
      </c>
      <c r="I60" s="36">
        <f t="shared" si="22"/>
        <v>650879.11</v>
      </c>
      <c r="J60" s="36">
        <f t="shared" si="22"/>
        <v>489620.79</v>
      </c>
      <c r="K60" s="36">
        <f t="shared" si="22"/>
        <v>604166.16</v>
      </c>
      <c r="L60" s="36">
        <f t="shared" si="22"/>
        <v>273787.62</v>
      </c>
      <c r="M60" s="36">
        <f t="shared" si="22"/>
        <v>170524.64</v>
      </c>
      <c r="N60" s="29">
        <f>SUM(N61:N74)</f>
        <v>6004402.23</v>
      </c>
    </row>
    <row r="61" spans="1:15" ht="18.75" customHeight="1">
      <c r="A61" s="17" t="s">
        <v>73</v>
      </c>
      <c r="B61" s="36">
        <v>149734.84</v>
      </c>
      <c r="C61" s="36">
        <v>150447.67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300182.51</v>
      </c>
      <c r="O61"/>
    </row>
    <row r="62" spans="1:15" ht="18.75" customHeight="1">
      <c r="A62" s="17" t="s">
        <v>74</v>
      </c>
      <c r="B62" s="36">
        <v>649336.36</v>
      </c>
      <c r="C62" s="36">
        <v>370516.54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1019852.8999999999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548308.49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548308.49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115731.85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115731.85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517245.83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517245.83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643360.79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643360.79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517272.36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517272.36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153469.18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153469.18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650879.11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650879.11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489620.79</v>
      </c>
      <c r="K70" s="35">
        <v>0</v>
      </c>
      <c r="L70" s="35">
        <v>0</v>
      </c>
      <c r="M70" s="35">
        <v>0</v>
      </c>
      <c r="N70" s="29">
        <f t="shared" si="23"/>
        <v>489620.79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604166.16</v>
      </c>
      <c r="L71" s="35">
        <v>0</v>
      </c>
      <c r="M71" s="61"/>
      <c r="N71" s="26">
        <f t="shared" si="23"/>
        <v>604166.16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273787.62</v>
      </c>
      <c r="M72" s="35">
        <v>0</v>
      </c>
      <c r="N72" s="29">
        <f t="shared" si="23"/>
        <v>273787.62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170524.64</v>
      </c>
      <c r="N73" s="26">
        <f t="shared" si="23"/>
        <v>170524.64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2.271255646595795</v>
      </c>
      <c r="C78" s="44">
        <v>2.2432087570176824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1.9804389973931518</v>
      </c>
      <c r="C79" s="44">
        <v>1.8678474850410545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1.8159145993705155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2.5271660527809328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2.120833049526291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1.6815800462895254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1.9781285292372424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1.936825287256267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1.920914706648994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2.1638508518459636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2.068884696708861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2.4568166449428355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2.4060084360501834</v>
      </c>
      <c r="N90" s="50"/>
      <c r="Y90"/>
    </row>
    <row r="91" spans="1:13" ht="36.7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2017-01-31T12:35:26Z</dcterms:modified>
  <cp:category/>
  <cp:version/>
  <cp:contentType/>
  <cp:contentStatus/>
</cp:coreProperties>
</file>