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<sst xmlns="http://schemas.openxmlformats.org/spreadsheetml/2006/main" count="105" uniqueCount="103">
  <si>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</si>
  <si>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</si>
  <si>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</si>
  <si>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</si>
  <si>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</si>
  <si>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</si>
  <si>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</si>
  <si>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</si>
  <si>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</si>
  <si>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</si>
  <si>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</si>
  <si>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</si>
  <si>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</si>
  <si>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</si>
  <si>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</si>
  <si>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</si>
  <si>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</si>
  <si>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</si>
  <si>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</si>
  <si>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</si>
  <si>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</si>
  <si>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</si>
  <si>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</si>
  <si>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</si>
  <si>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</si>
  <si>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</si>
  <si>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</si>
  <si>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</si>
  <si>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</si>
  <si>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</si>
  <si>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</si>
  <si>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</si>
  <si>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</si>
  <si>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</si>
  <si>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</si>
  <si>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</si>
  <si>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</si>
  <si>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</si>
  <si>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</si>
  <si>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</si>
  <si>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</si>
  <si>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</si>
  <si>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</si>
  <si>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</si>
  <si>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</si>
  <si>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</si>
  <si>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</si>
  <si>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</si>
  <si>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</si>
  <si>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</si>
  <si>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</si>
  <si>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</si>
  <si>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</si>
  <si>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</si>
  <si>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</si>
  <si>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</si>
  <si>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</si>
  <si>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</si>
  <si>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</si>
  <si>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</si>
  <si>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</si>
  <si>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</si>
  <si>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</si>
  <si>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</si>
  <si>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</si>
  <si>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</si>
  <si>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</si>
  <si>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</si>
  <si>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</si>
  <si>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</si>
  <si>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</si>
  <si>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</si>
  <si>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</si>
  <si>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</si>
  <si>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</si>
  <si>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</si>
  <si>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</si>
  <si>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</si>
  <si>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</si>
  <si>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</si>
  <si>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</si>
  <si>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</si>
  <si>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</si>
  <si>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</si>
  <si>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</si>
  <si>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</si>
  <si>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</si>
  <si>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</si>
  <si>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</si>
  <si>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</si>
  <si>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</si>
  <si>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</si>
  <si>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</si>
  <si>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</si>
  <si>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</si>
  <si>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</si>
  <si>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</si>
  <si>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</si>
  <si>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</si>
  <si>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</si>
  <si>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</si>
  <si>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</si>
  <si>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14/01/17 - VENCIMENTO 30/01/17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</si>
</sst>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321102</v>
      </c>
      <c r="C7" s="10">
        <f>C8+C20+C24</f>
        <v>217369</v>
      </c>
      <c r="D7" s="10">
        <f>D8+D20+D24</f>
        <v>270265</v>
      </c>
      <c r="E7" s="10">
        <f>E8+E20+E24</f>
        <v>38682</v>
      </c>
      <c r="F7" s="10">
        <f aca="true" t="shared" si="0" ref="F7:M7">F8+F20+F24</f>
        <v>210628</v>
      </c>
      <c r="G7" s="10">
        <f t="shared" si="0"/>
        <v>324537</v>
      </c>
      <c r="H7" s="10">
        <f t="shared" si="0"/>
        <v>294079</v>
      </c>
      <c r="I7" s="10">
        <f t="shared" si="0"/>
        <v>282723</v>
      </c>
      <c r="J7" s="10">
        <f t="shared" si="0"/>
        <v>201735</v>
      </c>
      <c r="K7" s="10">
        <f t="shared" si="0"/>
        <v>265224</v>
      </c>
      <c r="L7" s="10">
        <f t="shared" si="0"/>
        <v>81760</v>
      </c>
      <c r="M7" s="10">
        <f t="shared" si="0"/>
        <v>51551</v>
      </c>
      <c r="N7" s="10">
        <f>+N8+N20+N24</f>
        <v>2559655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176975</v>
      </c>
      <c r="C8" s="12">
        <f>+C9+C12+C16</f>
        <v>125748</v>
      </c>
      <c r="D8" s="12">
        <f>+D9+D12+D16</f>
        <v>163663</v>
      </c>
      <c r="E8" s="12">
        <f>+E9+E12+E16</f>
        <v>21696</v>
      </c>
      <c r="F8" s="12">
        <f aca="true" t="shared" si="1" ref="F8:M8">+F9+F12+F16</f>
        <v>120313</v>
      </c>
      <c r="G8" s="12">
        <f t="shared" si="1"/>
        <v>188266</v>
      </c>
      <c r="H8" s="12">
        <f t="shared" si="1"/>
        <v>166545</v>
      </c>
      <c r="I8" s="12">
        <f t="shared" si="1"/>
        <v>163160</v>
      </c>
      <c r="J8" s="12">
        <f t="shared" si="1"/>
        <v>118462</v>
      </c>
      <c r="K8" s="12">
        <f t="shared" si="1"/>
        <v>149689</v>
      </c>
      <c r="L8" s="12">
        <f t="shared" si="1"/>
        <v>49551</v>
      </c>
      <c r="M8" s="12">
        <f t="shared" si="1"/>
        <v>32871</v>
      </c>
      <c r="N8" s="12">
        <f>SUM(B8:M8)</f>
        <v>1476939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20827</v>
      </c>
      <c r="C9" s="14">
        <v>18913</v>
      </c>
      <c r="D9" s="14">
        <v>16290</v>
      </c>
      <c r="E9" s="14">
        <v>1810</v>
      </c>
      <c r="F9" s="14">
        <v>13034</v>
      </c>
      <c r="G9" s="14">
        <v>22832</v>
      </c>
      <c r="H9" s="14">
        <v>25287</v>
      </c>
      <c r="I9" s="14">
        <v>13403</v>
      </c>
      <c r="J9" s="14">
        <v>16628</v>
      </c>
      <c r="K9" s="14">
        <v>14415</v>
      </c>
      <c r="L9" s="14">
        <v>6636</v>
      </c>
      <c r="M9" s="14">
        <v>4420</v>
      </c>
      <c r="N9" s="12">
        <f aca="true" t="shared" si="2" ref="N9:N19">SUM(B9:M9)</f>
        <v>174495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20827</v>
      </c>
      <c r="C10" s="14">
        <f>+C9-C11</f>
        <v>18913</v>
      </c>
      <c r="D10" s="14">
        <f>+D9-D11</f>
        <v>16290</v>
      </c>
      <c r="E10" s="14">
        <f>+E9-E11</f>
        <v>1810</v>
      </c>
      <c r="F10" s="14">
        <f aca="true" t="shared" si="3" ref="F10:M10">+F9-F11</f>
        <v>13034</v>
      </c>
      <c r="G10" s="14">
        <f t="shared" si="3"/>
        <v>22832</v>
      </c>
      <c r="H10" s="14">
        <f t="shared" si="3"/>
        <v>25287</v>
      </c>
      <c r="I10" s="14">
        <f t="shared" si="3"/>
        <v>13403</v>
      </c>
      <c r="J10" s="14">
        <f t="shared" si="3"/>
        <v>16628</v>
      </c>
      <c r="K10" s="14">
        <f t="shared" si="3"/>
        <v>14415</v>
      </c>
      <c r="L10" s="14">
        <f t="shared" si="3"/>
        <v>6636</v>
      </c>
      <c r="M10" s="14">
        <f t="shared" si="3"/>
        <v>4420</v>
      </c>
      <c r="N10" s="12">
        <f t="shared" si="2"/>
        <v>174495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128927</v>
      </c>
      <c r="C12" s="14">
        <f>C13+C14+C15</f>
        <v>90261</v>
      </c>
      <c r="D12" s="14">
        <f>D13+D14+D15</f>
        <v>124322</v>
      </c>
      <c r="E12" s="14">
        <f>E13+E14+E15</f>
        <v>16940</v>
      </c>
      <c r="F12" s="14">
        <f aca="true" t="shared" si="4" ref="F12:M12">F13+F14+F15</f>
        <v>90110</v>
      </c>
      <c r="G12" s="14">
        <f t="shared" si="4"/>
        <v>138259</v>
      </c>
      <c r="H12" s="14">
        <f t="shared" si="4"/>
        <v>117793</v>
      </c>
      <c r="I12" s="14">
        <f t="shared" si="4"/>
        <v>123980</v>
      </c>
      <c r="J12" s="14">
        <f t="shared" si="4"/>
        <v>83803</v>
      </c>
      <c r="K12" s="14">
        <f t="shared" si="4"/>
        <v>108070</v>
      </c>
      <c r="L12" s="14">
        <f t="shared" si="4"/>
        <v>36067</v>
      </c>
      <c r="M12" s="14">
        <f t="shared" si="4"/>
        <v>24325</v>
      </c>
      <c r="N12" s="12">
        <f t="shared" si="2"/>
        <v>1082857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68678</v>
      </c>
      <c r="C13" s="14">
        <v>49970</v>
      </c>
      <c r="D13" s="14">
        <v>64624</v>
      </c>
      <c r="E13" s="14">
        <v>9018</v>
      </c>
      <c r="F13" s="14">
        <v>47482</v>
      </c>
      <c r="G13" s="14">
        <v>73519</v>
      </c>
      <c r="H13" s="14">
        <v>64896</v>
      </c>
      <c r="I13" s="14">
        <v>67297</v>
      </c>
      <c r="J13" s="14">
        <v>43410</v>
      </c>
      <c r="K13" s="14">
        <v>55769</v>
      </c>
      <c r="L13" s="14">
        <v>18080</v>
      </c>
      <c r="M13" s="14">
        <v>11803</v>
      </c>
      <c r="N13" s="12">
        <f t="shared" si="2"/>
        <v>574546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59568</v>
      </c>
      <c r="C14" s="14">
        <v>39458</v>
      </c>
      <c r="D14" s="14">
        <v>59217</v>
      </c>
      <c r="E14" s="14">
        <v>7804</v>
      </c>
      <c r="F14" s="14">
        <v>42060</v>
      </c>
      <c r="G14" s="14">
        <v>63564</v>
      </c>
      <c r="H14" s="14">
        <v>52096</v>
      </c>
      <c r="I14" s="14">
        <v>56189</v>
      </c>
      <c r="J14" s="14">
        <v>39873</v>
      </c>
      <c r="K14" s="14">
        <v>51753</v>
      </c>
      <c r="L14" s="14">
        <v>17790</v>
      </c>
      <c r="M14" s="14">
        <v>12377</v>
      </c>
      <c r="N14" s="12">
        <f t="shared" si="2"/>
        <v>501749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681</v>
      </c>
      <c r="C15" s="14">
        <v>833</v>
      </c>
      <c r="D15" s="14">
        <v>481</v>
      </c>
      <c r="E15" s="14">
        <v>118</v>
      </c>
      <c r="F15" s="14">
        <v>568</v>
      </c>
      <c r="G15" s="14">
        <v>1176</v>
      </c>
      <c r="H15" s="14">
        <v>801</v>
      </c>
      <c r="I15" s="14">
        <v>494</v>
      </c>
      <c r="J15" s="14">
        <v>520</v>
      </c>
      <c r="K15" s="14">
        <v>548</v>
      </c>
      <c r="L15" s="14">
        <v>197</v>
      </c>
      <c r="M15" s="14">
        <v>145</v>
      </c>
      <c r="N15" s="12">
        <f t="shared" si="2"/>
        <v>6562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27221</v>
      </c>
      <c r="C16" s="14">
        <f>C17+C18+C19</f>
        <v>16574</v>
      </c>
      <c r="D16" s="14">
        <f>D17+D18+D19</f>
        <v>23051</v>
      </c>
      <c r="E16" s="14">
        <f>E17+E18+E19</f>
        <v>2946</v>
      </c>
      <c r="F16" s="14">
        <f aca="true" t="shared" si="5" ref="F16:M16">F17+F18+F19</f>
        <v>17169</v>
      </c>
      <c r="G16" s="14">
        <f t="shared" si="5"/>
        <v>27175</v>
      </c>
      <c r="H16" s="14">
        <f t="shared" si="5"/>
        <v>23465</v>
      </c>
      <c r="I16" s="14">
        <f t="shared" si="5"/>
        <v>25777</v>
      </c>
      <c r="J16" s="14">
        <f t="shared" si="5"/>
        <v>18031</v>
      </c>
      <c r="K16" s="14">
        <f t="shared" si="5"/>
        <v>27204</v>
      </c>
      <c r="L16" s="14">
        <f t="shared" si="5"/>
        <v>6848</v>
      </c>
      <c r="M16" s="14">
        <f t="shared" si="5"/>
        <v>4126</v>
      </c>
      <c r="N16" s="12">
        <f t="shared" si="2"/>
        <v>219587</v>
      </c>
    </row>
    <row r="17" spans="1:25" ht="18.75" customHeight="1">
      <c r="A17" s="15" t="s">
        <v>16</v>
      </c>
      <c r="B17" s="14">
        <v>13207</v>
      </c>
      <c r="C17" s="14">
        <v>8486</v>
      </c>
      <c r="D17" s="14">
        <v>9960</v>
      </c>
      <c r="E17" s="14">
        <v>1425</v>
      </c>
      <c r="F17" s="14">
        <v>8220</v>
      </c>
      <c r="G17" s="14">
        <v>13598</v>
      </c>
      <c r="H17" s="14">
        <v>11901</v>
      </c>
      <c r="I17" s="14">
        <v>12971</v>
      </c>
      <c r="J17" s="14">
        <v>8759</v>
      </c>
      <c r="K17" s="14">
        <v>13143</v>
      </c>
      <c r="L17" s="14">
        <v>3114</v>
      </c>
      <c r="M17" s="14">
        <v>1727</v>
      </c>
      <c r="N17" s="12">
        <f t="shared" si="2"/>
        <v>106511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13967</v>
      </c>
      <c r="C18" s="14">
        <v>8063</v>
      </c>
      <c r="D18" s="14">
        <v>13053</v>
      </c>
      <c r="E18" s="14">
        <v>1520</v>
      </c>
      <c r="F18" s="14">
        <v>8909</v>
      </c>
      <c r="G18" s="14">
        <v>13543</v>
      </c>
      <c r="H18" s="14">
        <v>11531</v>
      </c>
      <c r="I18" s="14">
        <v>12778</v>
      </c>
      <c r="J18" s="14">
        <v>9253</v>
      </c>
      <c r="K18" s="14">
        <v>14052</v>
      </c>
      <c r="L18" s="14">
        <v>3724</v>
      </c>
      <c r="M18" s="14">
        <v>2388</v>
      </c>
      <c r="N18" s="12">
        <f t="shared" si="2"/>
        <v>112781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47</v>
      </c>
      <c r="C19" s="14">
        <v>25</v>
      </c>
      <c r="D19" s="14">
        <v>38</v>
      </c>
      <c r="E19" s="14">
        <v>1</v>
      </c>
      <c r="F19" s="14">
        <v>40</v>
      </c>
      <c r="G19" s="14">
        <v>34</v>
      </c>
      <c r="H19" s="14">
        <v>33</v>
      </c>
      <c r="I19" s="14">
        <v>28</v>
      </c>
      <c r="J19" s="14">
        <v>19</v>
      </c>
      <c r="K19" s="14">
        <v>9</v>
      </c>
      <c r="L19" s="14">
        <v>10</v>
      </c>
      <c r="M19" s="14">
        <v>11</v>
      </c>
      <c r="N19" s="12">
        <f t="shared" si="2"/>
        <v>295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92324</v>
      </c>
      <c r="C20" s="18">
        <f>C21+C22+C23</f>
        <v>52831</v>
      </c>
      <c r="D20" s="18">
        <f>D21+D22+D23</f>
        <v>62156</v>
      </c>
      <c r="E20" s="18">
        <f>E21+E22+E23</f>
        <v>9013</v>
      </c>
      <c r="F20" s="18">
        <f aca="true" t="shared" si="6" ref="F20:M20">F21+F22+F23</f>
        <v>50234</v>
      </c>
      <c r="G20" s="18">
        <f t="shared" si="6"/>
        <v>75352</v>
      </c>
      <c r="H20" s="18">
        <f t="shared" si="6"/>
        <v>74422</v>
      </c>
      <c r="I20" s="18">
        <f t="shared" si="6"/>
        <v>79169</v>
      </c>
      <c r="J20" s="18">
        <f t="shared" si="6"/>
        <v>49315</v>
      </c>
      <c r="K20" s="18">
        <f t="shared" si="6"/>
        <v>80417</v>
      </c>
      <c r="L20" s="18">
        <f t="shared" si="6"/>
        <v>22756</v>
      </c>
      <c r="M20" s="18">
        <f t="shared" si="6"/>
        <v>13796</v>
      </c>
      <c r="N20" s="12">
        <f aca="true" t="shared" si="7" ref="N20:N26">SUM(B20:M20)</f>
        <v>661785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52792</v>
      </c>
      <c r="C21" s="14">
        <v>32638</v>
      </c>
      <c r="D21" s="14">
        <v>35310</v>
      </c>
      <c r="E21" s="14">
        <v>5307</v>
      </c>
      <c r="F21" s="14">
        <v>28876</v>
      </c>
      <c r="G21" s="14">
        <v>43864</v>
      </c>
      <c r="H21" s="14">
        <v>44994</v>
      </c>
      <c r="I21" s="14">
        <v>46205</v>
      </c>
      <c r="J21" s="14">
        <v>27855</v>
      </c>
      <c r="K21" s="14">
        <v>43837</v>
      </c>
      <c r="L21" s="14">
        <v>12438</v>
      </c>
      <c r="M21" s="14">
        <v>7331</v>
      </c>
      <c r="N21" s="12">
        <f t="shared" si="7"/>
        <v>381447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39149</v>
      </c>
      <c r="C22" s="14">
        <v>19885</v>
      </c>
      <c r="D22" s="14">
        <v>26661</v>
      </c>
      <c r="E22" s="14">
        <v>3645</v>
      </c>
      <c r="F22" s="14">
        <v>21102</v>
      </c>
      <c r="G22" s="14">
        <v>31021</v>
      </c>
      <c r="H22" s="14">
        <v>29109</v>
      </c>
      <c r="I22" s="14">
        <v>32729</v>
      </c>
      <c r="J22" s="14">
        <v>21232</v>
      </c>
      <c r="K22" s="14">
        <v>36304</v>
      </c>
      <c r="L22" s="14">
        <v>10232</v>
      </c>
      <c r="M22" s="14">
        <v>6415</v>
      </c>
      <c r="N22" s="12">
        <f t="shared" si="7"/>
        <v>277484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383</v>
      </c>
      <c r="C23" s="14">
        <v>308</v>
      </c>
      <c r="D23" s="14">
        <v>185</v>
      </c>
      <c r="E23" s="14">
        <v>61</v>
      </c>
      <c r="F23" s="14">
        <v>256</v>
      </c>
      <c r="G23" s="14">
        <v>467</v>
      </c>
      <c r="H23" s="14">
        <v>319</v>
      </c>
      <c r="I23" s="14">
        <v>235</v>
      </c>
      <c r="J23" s="14">
        <v>228</v>
      </c>
      <c r="K23" s="14">
        <v>276</v>
      </c>
      <c r="L23" s="14">
        <v>86</v>
      </c>
      <c r="M23" s="14">
        <v>50</v>
      </c>
      <c r="N23" s="12">
        <f t="shared" si="7"/>
        <v>2854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51803</v>
      </c>
      <c r="C24" s="14">
        <f>C25+C26</f>
        <v>38790</v>
      </c>
      <c r="D24" s="14">
        <f>D25+D26</f>
        <v>44446</v>
      </c>
      <c r="E24" s="14">
        <f>E25+E26</f>
        <v>7973</v>
      </c>
      <c r="F24" s="14">
        <f aca="true" t="shared" si="8" ref="F24:M24">F25+F26</f>
        <v>40081</v>
      </c>
      <c r="G24" s="14">
        <f t="shared" si="8"/>
        <v>60919</v>
      </c>
      <c r="H24" s="14">
        <f t="shared" si="8"/>
        <v>53112</v>
      </c>
      <c r="I24" s="14">
        <f t="shared" si="8"/>
        <v>40394</v>
      </c>
      <c r="J24" s="14">
        <f t="shared" si="8"/>
        <v>33958</v>
      </c>
      <c r="K24" s="14">
        <f t="shared" si="8"/>
        <v>35118</v>
      </c>
      <c r="L24" s="14">
        <f t="shared" si="8"/>
        <v>9453</v>
      </c>
      <c r="M24" s="14">
        <f t="shared" si="8"/>
        <v>4884</v>
      </c>
      <c r="N24" s="12">
        <f t="shared" si="7"/>
        <v>420931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51794</v>
      </c>
      <c r="C25" s="14">
        <v>38774</v>
      </c>
      <c r="D25" s="14">
        <v>44437</v>
      </c>
      <c r="E25" s="14">
        <v>7972</v>
      </c>
      <c r="F25" s="14">
        <v>40076</v>
      </c>
      <c r="G25" s="14">
        <v>60908</v>
      </c>
      <c r="H25" s="14">
        <v>53106</v>
      </c>
      <c r="I25" s="14">
        <v>40391</v>
      </c>
      <c r="J25" s="14">
        <v>33952</v>
      </c>
      <c r="K25" s="14">
        <v>35112</v>
      </c>
      <c r="L25" s="14">
        <v>9451</v>
      </c>
      <c r="M25" s="14">
        <v>4882</v>
      </c>
      <c r="N25" s="12">
        <f t="shared" si="7"/>
        <v>420855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</v>
      </c>
      <c r="C26" s="14">
        <v>16</v>
      </c>
      <c r="D26" s="14">
        <v>9</v>
      </c>
      <c r="E26" s="14">
        <v>1</v>
      </c>
      <c r="F26" s="14">
        <v>5</v>
      </c>
      <c r="G26" s="14">
        <v>11</v>
      </c>
      <c r="H26" s="14">
        <v>6</v>
      </c>
      <c r="I26" s="14">
        <v>3</v>
      </c>
      <c r="J26" s="14">
        <v>6</v>
      </c>
      <c r="K26" s="14">
        <v>6</v>
      </c>
      <c r="L26" s="14">
        <v>2</v>
      </c>
      <c r="M26" s="14">
        <v>2</v>
      </c>
      <c r="N26" s="12">
        <f t="shared" si="7"/>
        <v>76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652848.1792169199</v>
      </c>
      <c r="C36" s="61">
        <f aca="true" t="shared" si="11" ref="C36:M36">C37+C38+C39+C40</f>
        <v>427246.8602545</v>
      </c>
      <c r="D36" s="61">
        <f t="shared" si="11"/>
        <v>501267.34476325003</v>
      </c>
      <c r="E36" s="61">
        <f t="shared" si="11"/>
        <v>97885.8033488</v>
      </c>
      <c r="F36" s="61">
        <f t="shared" si="11"/>
        <v>447142.9697074</v>
      </c>
      <c r="G36" s="61">
        <f t="shared" si="11"/>
        <v>546391.4498000001</v>
      </c>
      <c r="H36" s="61">
        <f t="shared" si="11"/>
        <v>579557.0711000001</v>
      </c>
      <c r="I36" s="61">
        <f t="shared" si="11"/>
        <v>543653.4858313999</v>
      </c>
      <c r="J36" s="61">
        <f t="shared" si="11"/>
        <v>436965.3120105</v>
      </c>
      <c r="K36" s="61">
        <f t="shared" si="11"/>
        <v>549136.01194624</v>
      </c>
      <c r="L36" s="61">
        <f t="shared" si="11"/>
        <v>201299.5697168</v>
      </c>
      <c r="M36" s="61">
        <f t="shared" si="11"/>
        <v>124285.68174656</v>
      </c>
      <c r="N36" s="61">
        <f>N37+N38+N39+N40</f>
        <v>5107679.73944237</v>
      </c>
    </row>
    <row r="37" spans="1:14" ht="18.75" customHeight="1">
      <c r="A37" s="58" t="s">
        <v>55</v>
      </c>
      <c r="B37" s="55">
        <f aca="true" t="shared" si="12" ref="B37:M37">B29*B7</f>
        <v>651580.1784</v>
      </c>
      <c r="C37" s="55">
        <f t="shared" si="12"/>
        <v>426130.1876</v>
      </c>
      <c r="D37" s="55">
        <f t="shared" si="12"/>
        <v>490476.922</v>
      </c>
      <c r="E37" s="55">
        <f t="shared" si="12"/>
        <v>97482.5082</v>
      </c>
      <c r="F37" s="55">
        <f t="shared" si="12"/>
        <v>446320.732</v>
      </c>
      <c r="G37" s="55">
        <f t="shared" si="12"/>
        <v>545384.4285</v>
      </c>
      <c r="H37" s="55">
        <f t="shared" si="12"/>
        <v>578306.3535</v>
      </c>
      <c r="I37" s="55">
        <f t="shared" si="12"/>
        <v>542715.0708</v>
      </c>
      <c r="J37" s="55">
        <f t="shared" si="12"/>
        <v>436130.89650000003</v>
      </c>
      <c r="K37" s="55">
        <f t="shared" si="12"/>
        <v>548191.4856</v>
      </c>
      <c r="L37" s="55">
        <f t="shared" si="12"/>
        <v>200630.864</v>
      </c>
      <c r="M37" s="55">
        <f t="shared" si="12"/>
        <v>123944.0693</v>
      </c>
      <c r="N37" s="57">
        <f>SUM(B37:M37)</f>
        <v>5087293.6964</v>
      </c>
    </row>
    <row r="38" spans="1:14" ht="18.75" customHeight="1">
      <c r="A38" s="58" t="s">
        <v>56</v>
      </c>
      <c r="B38" s="55">
        <f aca="true" t="shared" si="13" ref="B38:M38">B30*B7</f>
        <v>-1989.0791830800001</v>
      </c>
      <c r="C38" s="55">
        <f t="shared" si="13"/>
        <v>-1275.8473454999998</v>
      </c>
      <c r="D38" s="55">
        <f t="shared" si="13"/>
        <v>-1499.95723675</v>
      </c>
      <c r="E38" s="55">
        <f t="shared" si="13"/>
        <v>-242.9848512</v>
      </c>
      <c r="F38" s="55">
        <f t="shared" si="13"/>
        <v>-1339.1622926</v>
      </c>
      <c r="G38" s="55">
        <f t="shared" si="13"/>
        <v>-1655.1387000000002</v>
      </c>
      <c r="H38" s="55">
        <f t="shared" si="13"/>
        <v>-1646.8424</v>
      </c>
      <c r="I38" s="55">
        <f t="shared" si="13"/>
        <v>-1608.1849686</v>
      </c>
      <c r="J38" s="55">
        <f t="shared" si="13"/>
        <v>-1284.1844895</v>
      </c>
      <c r="K38" s="55">
        <f t="shared" si="13"/>
        <v>-1657.71365376</v>
      </c>
      <c r="L38" s="55">
        <f t="shared" si="13"/>
        <v>-602.4542832</v>
      </c>
      <c r="M38" s="55">
        <f t="shared" si="13"/>
        <v>-377.42755344</v>
      </c>
      <c r="N38" s="25">
        <f>SUM(B38:M38)</f>
        <v>-15178.97695763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-79142.6</v>
      </c>
      <c r="C42" s="25">
        <f aca="true" t="shared" si="15" ref="C42:M42">+C43+C46+C54+C55</f>
        <v>-71869.4</v>
      </c>
      <c r="D42" s="25">
        <f t="shared" si="15"/>
        <v>-61902</v>
      </c>
      <c r="E42" s="25">
        <f t="shared" si="15"/>
        <v>-6878</v>
      </c>
      <c r="F42" s="25">
        <f t="shared" si="15"/>
        <v>-49529.2</v>
      </c>
      <c r="G42" s="25">
        <f t="shared" si="15"/>
        <v>-86761.6</v>
      </c>
      <c r="H42" s="25">
        <f t="shared" si="15"/>
        <v>-96090.6</v>
      </c>
      <c r="I42" s="25">
        <f t="shared" si="15"/>
        <v>-50931.4</v>
      </c>
      <c r="J42" s="25">
        <f t="shared" si="15"/>
        <v>-63186.4</v>
      </c>
      <c r="K42" s="25">
        <f t="shared" si="15"/>
        <v>-54777</v>
      </c>
      <c r="L42" s="25">
        <f t="shared" si="15"/>
        <v>-25216.8</v>
      </c>
      <c r="M42" s="25">
        <f t="shared" si="15"/>
        <v>-16796</v>
      </c>
      <c r="N42" s="25">
        <f>+N43+N46+N54+N55</f>
        <v>-663081.0000000001</v>
      </c>
    </row>
    <row r="43" spans="1:14" ht="18.75" customHeight="1">
      <c r="A43" s="17" t="s">
        <v>60</v>
      </c>
      <c r="B43" s="26">
        <f>B44+B45</f>
        <v>-79142.6</v>
      </c>
      <c r="C43" s="26">
        <f>C44+C45</f>
        <v>-71869.4</v>
      </c>
      <c r="D43" s="26">
        <f>D44+D45</f>
        <v>-61902</v>
      </c>
      <c r="E43" s="26">
        <f>E44+E45</f>
        <v>-6878</v>
      </c>
      <c r="F43" s="26">
        <f aca="true" t="shared" si="16" ref="F43:M43">F44+F45</f>
        <v>-49529.2</v>
      </c>
      <c r="G43" s="26">
        <f t="shared" si="16"/>
        <v>-86761.6</v>
      </c>
      <c r="H43" s="26">
        <f t="shared" si="16"/>
        <v>-96090.6</v>
      </c>
      <c r="I43" s="26">
        <f t="shared" si="16"/>
        <v>-50931.4</v>
      </c>
      <c r="J43" s="26">
        <f t="shared" si="16"/>
        <v>-63186.4</v>
      </c>
      <c r="K43" s="26">
        <f t="shared" si="16"/>
        <v>-54777</v>
      </c>
      <c r="L43" s="26">
        <f t="shared" si="16"/>
        <v>-25216.8</v>
      </c>
      <c r="M43" s="26">
        <f t="shared" si="16"/>
        <v>-16796</v>
      </c>
      <c r="N43" s="25">
        <f aca="true" t="shared" si="17" ref="N43:N55">SUM(B43:M43)</f>
        <v>-663081.0000000001</v>
      </c>
    </row>
    <row r="44" spans="1:25" ht="18.75" customHeight="1">
      <c r="A44" s="13" t="s">
        <v>61</v>
      </c>
      <c r="B44" s="20">
        <f>ROUND(-B9*$D$3,2)</f>
        <v>-79142.6</v>
      </c>
      <c r="C44" s="20">
        <f>ROUND(-C9*$D$3,2)</f>
        <v>-71869.4</v>
      </c>
      <c r="D44" s="20">
        <f>ROUND(-D9*$D$3,2)</f>
        <v>-61902</v>
      </c>
      <c r="E44" s="20">
        <f>ROUND(-E9*$D$3,2)</f>
        <v>-6878</v>
      </c>
      <c r="F44" s="20">
        <f aca="true" t="shared" si="18" ref="F44:M44">ROUND(-F9*$D$3,2)</f>
        <v>-49529.2</v>
      </c>
      <c r="G44" s="20">
        <f t="shared" si="18"/>
        <v>-86761.6</v>
      </c>
      <c r="H44" s="20">
        <f t="shared" si="18"/>
        <v>-96090.6</v>
      </c>
      <c r="I44" s="20">
        <f t="shared" si="18"/>
        <v>-50931.4</v>
      </c>
      <c r="J44" s="20">
        <f t="shared" si="18"/>
        <v>-63186.4</v>
      </c>
      <c r="K44" s="20">
        <f t="shared" si="18"/>
        <v>-54777</v>
      </c>
      <c r="L44" s="20">
        <f t="shared" si="18"/>
        <v>-25216.8</v>
      </c>
      <c r="M44" s="20">
        <f t="shared" si="18"/>
        <v>-16796</v>
      </c>
      <c r="N44" s="47">
        <f t="shared" si="17"/>
        <v>-663081.0000000001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573705.57921692</v>
      </c>
      <c r="C57" s="29">
        <f t="shared" si="21"/>
        <v>355377.46025450004</v>
      </c>
      <c r="D57" s="29">
        <f t="shared" si="21"/>
        <v>439365.34476325003</v>
      </c>
      <c r="E57" s="29">
        <f t="shared" si="21"/>
        <v>91007.8033488</v>
      </c>
      <c r="F57" s="29">
        <f t="shared" si="21"/>
        <v>397613.7697074</v>
      </c>
      <c r="G57" s="29">
        <f t="shared" si="21"/>
        <v>459629.8498000001</v>
      </c>
      <c r="H57" s="29">
        <f t="shared" si="21"/>
        <v>483466.4711000001</v>
      </c>
      <c r="I57" s="29">
        <f t="shared" si="21"/>
        <v>492722.0858313999</v>
      </c>
      <c r="J57" s="29">
        <f t="shared" si="21"/>
        <v>373778.9120105</v>
      </c>
      <c r="K57" s="29">
        <f t="shared" si="21"/>
        <v>494359.01194624</v>
      </c>
      <c r="L57" s="29">
        <f t="shared" si="21"/>
        <v>176082.76971680002</v>
      </c>
      <c r="M57" s="29">
        <f t="shared" si="21"/>
        <v>107489.68174656</v>
      </c>
      <c r="N57" s="29">
        <f>SUM(B57:M57)</f>
        <v>4444598.73944237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573705.58</v>
      </c>
      <c r="C60" s="36">
        <f aca="true" t="shared" si="22" ref="C60:M60">SUM(C61:C74)</f>
        <v>355377.45</v>
      </c>
      <c r="D60" s="36">
        <f t="shared" si="22"/>
        <v>439365.34</v>
      </c>
      <c r="E60" s="36">
        <f t="shared" si="22"/>
        <v>91007.81</v>
      </c>
      <c r="F60" s="36">
        <f t="shared" si="22"/>
        <v>397613.77</v>
      </c>
      <c r="G60" s="36">
        <f t="shared" si="22"/>
        <v>459629.85</v>
      </c>
      <c r="H60" s="36">
        <f t="shared" si="22"/>
        <v>483466.47</v>
      </c>
      <c r="I60" s="36">
        <f t="shared" si="22"/>
        <v>492722.09</v>
      </c>
      <c r="J60" s="36">
        <f t="shared" si="22"/>
        <v>373778.92</v>
      </c>
      <c r="K60" s="36">
        <f t="shared" si="22"/>
        <v>494359.02</v>
      </c>
      <c r="L60" s="36">
        <f t="shared" si="22"/>
        <v>176082.77</v>
      </c>
      <c r="M60" s="36">
        <f t="shared" si="22"/>
        <v>107489.68</v>
      </c>
      <c r="N60" s="29">
        <f>SUM(N61:N74)</f>
        <v>4444598.749999999</v>
      </c>
    </row>
    <row r="61" spans="1:15" ht="18.75" customHeight="1">
      <c r="A61" s="17" t="s">
        <v>75</v>
      </c>
      <c r="B61" s="36">
        <v>102365.17</v>
      </c>
      <c r="C61" s="36">
        <v>103349.5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205714.66999999998</v>
      </c>
      <c r="O61"/>
    </row>
    <row r="62" spans="1:15" ht="18.75" customHeight="1">
      <c r="A62" s="17" t="s">
        <v>76</v>
      </c>
      <c r="B62" s="36">
        <v>471340.41</v>
      </c>
      <c r="C62" s="36">
        <v>252027.95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723368.36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439365.34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439365.34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91007.81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91007.81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397613.77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397613.77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459629.85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459629.85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372759.07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372759.07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110707.4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110707.4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492722.09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492722.09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373778.92</v>
      </c>
      <c r="K70" s="35">
        <v>0</v>
      </c>
      <c r="L70" s="35">
        <v>0</v>
      </c>
      <c r="M70" s="35">
        <v>0</v>
      </c>
      <c r="N70" s="29">
        <f t="shared" si="23"/>
        <v>373778.92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494359.02</v>
      </c>
      <c r="L71" s="35">
        <v>0</v>
      </c>
      <c r="M71" s="62"/>
      <c r="N71" s="26">
        <f t="shared" si="23"/>
        <v>494359.02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176082.77</v>
      </c>
      <c r="M72" s="35">
        <v>0</v>
      </c>
      <c r="N72" s="29">
        <f t="shared" si="23"/>
        <v>176082.77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107489.68</v>
      </c>
      <c r="N73" s="26">
        <f t="shared" si="23"/>
        <v>107489.68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2.3086102656569296</v>
      </c>
      <c r="C78" s="45">
        <v>2.2408877223911206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1.9824483590719353</v>
      </c>
      <c r="C79" s="45">
        <v>1.870924403510941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1.8172473859480511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2.530525912538131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2.12290374360199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1.6836029475837888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1.9806288200004458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1.9390703909335467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1.9229192030057687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2.166036196051751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2.070461240107381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2.462078885968689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2.410926689037264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2017-01-27T18:31:33Z</dcterms:modified>
  <cp:category/>
  <cp:version/>
  <cp:contentType/>
  <cp:contentStatus/>
</cp:coreProperties>
</file>