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<sst xmlns="http://schemas.openxmlformats.org/spreadsheetml/2006/main" count="105" uniqueCount="103">
  <si>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</si>
  <si>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</si>
  <si>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</si>
  <si>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</si>
  <si>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</si>
  <si>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</si>
  <si>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</si>
  <si>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</si>
  <si>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</si>
  <si>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</si>
  <si>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</si>
  <si>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</si>
  <si>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</si>
  <si>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</si>
  <si>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</si>
  <si>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</si>
  <si>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</si>
  <si>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</si>
  <si>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</si>
  <si>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</si>
  <si>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</si>
  <si>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</si>
  <si>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</si>
  <si>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</si>
  <si>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</si>
  <si>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</si>
  <si>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</si>
  <si>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</si>
  <si>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</si>
  <si>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</si>
  <si>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</si>
  <si>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</si>
  <si>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</si>
  <si>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</si>
  <si>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</si>
  <si>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</si>
  <si>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</si>
  <si>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</si>
  <si>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</si>
  <si>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</si>
  <si>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</si>
  <si>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</si>
  <si>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</si>
  <si>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</si>
  <si>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</si>
  <si>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</si>
  <si>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</si>
  <si>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</si>
  <si>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</si>
  <si>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</si>
  <si>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</si>
  <si>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</si>
  <si>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</si>
  <si>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</si>
  <si>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</si>
  <si>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</si>
  <si>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</si>
  <si>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</si>
  <si>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</si>
  <si>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</si>
  <si>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</si>
  <si>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</si>
  <si>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</si>
  <si>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</si>
  <si>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</si>
  <si>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</si>
  <si>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</si>
  <si>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</si>
  <si>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</si>
  <si>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</si>
  <si>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</si>
  <si>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</si>
  <si>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</si>
  <si>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</si>
  <si>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</si>
  <si>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</si>
  <si>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</si>
  <si>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</si>
  <si>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</si>
  <si>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</si>
  <si>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</si>
  <si>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</si>
  <si>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</si>
  <si>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</si>
  <si>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</si>
  <si>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</si>
  <si>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</si>
  <si>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</si>
  <si>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</si>
  <si>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</si>
  <si>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</si>
  <si>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</si>
  <si>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</si>
  <si>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</si>
  <si>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</si>
  <si>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</si>
  <si>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</si>
  <si>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</si>
  <si>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</si>
  <si>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</si>
  <si>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</si>
  <si>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</si>
  <si>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12/01/17 - VENCIMENTO 27/01/17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</si>
</sst>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429419</v>
      </c>
      <c r="C7" s="10">
        <f>C8+C20+C24</f>
        <v>310923</v>
      </c>
      <c r="D7" s="10">
        <f>D8+D20+D24</f>
        <v>344287</v>
      </c>
      <c r="E7" s="10">
        <f>E8+E20+E24</f>
        <v>46107</v>
      </c>
      <c r="F7" s="10">
        <f aca="true" t="shared" si="0" ref="F7:M7">F8+F20+F24</f>
        <v>281163</v>
      </c>
      <c r="G7" s="10">
        <f t="shared" si="0"/>
        <v>455721</v>
      </c>
      <c r="H7" s="10">
        <f t="shared" si="0"/>
        <v>412299</v>
      </c>
      <c r="I7" s="10">
        <f t="shared" si="0"/>
        <v>370070</v>
      </c>
      <c r="J7" s="10">
        <f t="shared" si="0"/>
        <v>259852</v>
      </c>
      <c r="K7" s="10">
        <f t="shared" si="0"/>
        <v>321148</v>
      </c>
      <c r="L7" s="10">
        <f t="shared" si="0"/>
        <v>124126</v>
      </c>
      <c r="M7" s="10">
        <f t="shared" si="0"/>
        <v>80064</v>
      </c>
      <c r="N7" s="10">
        <f>+N8+N20+N24</f>
        <v>3435179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229675</v>
      </c>
      <c r="C8" s="12">
        <f>+C9+C12+C16</f>
        <v>175777</v>
      </c>
      <c r="D8" s="12">
        <f>+D9+D12+D16</f>
        <v>209712</v>
      </c>
      <c r="E8" s="12">
        <f>+E9+E12+E16</f>
        <v>25801</v>
      </c>
      <c r="F8" s="12">
        <f aca="true" t="shared" si="1" ref="F8:M8">+F9+F12+F16</f>
        <v>161435</v>
      </c>
      <c r="G8" s="12">
        <f t="shared" si="1"/>
        <v>265528</v>
      </c>
      <c r="H8" s="12">
        <f t="shared" si="1"/>
        <v>227955</v>
      </c>
      <c r="I8" s="12">
        <f t="shared" si="1"/>
        <v>212741</v>
      </c>
      <c r="J8" s="12">
        <f t="shared" si="1"/>
        <v>148323</v>
      </c>
      <c r="K8" s="12">
        <f t="shared" si="1"/>
        <v>174605</v>
      </c>
      <c r="L8" s="12">
        <f t="shared" si="1"/>
        <v>73254</v>
      </c>
      <c r="M8" s="12">
        <f t="shared" si="1"/>
        <v>49419</v>
      </c>
      <c r="N8" s="12">
        <f>SUM(B8:M8)</f>
        <v>1954225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19853</v>
      </c>
      <c r="C9" s="14">
        <v>19979</v>
      </c>
      <c r="D9" s="14">
        <v>14771</v>
      </c>
      <c r="E9" s="14">
        <v>1734</v>
      </c>
      <c r="F9" s="14">
        <v>12481</v>
      </c>
      <c r="G9" s="14">
        <v>23503</v>
      </c>
      <c r="H9" s="14">
        <v>27335</v>
      </c>
      <c r="I9" s="14">
        <v>13076</v>
      </c>
      <c r="J9" s="14">
        <v>16899</v>
      </c>
      <c r="K9" s="14">
        <v>13661</v>
      </c>
      <c r="L9" s="14">
        <v>8148</v>
      </c>
      <c r="M9" s="14">
        <v>5780</v>
      </c>
      <c r="N9" s="12">
        <f aca="true" t="shared" si="2" ref="N9:N19">SUM(B9:M9)</f>
        <v>177220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19853</v>
      </c>
      <c r="C10" s="14">
        <f>+C9-C11</f>
        <v>19979</v>
      </c>
      <c r="D10" s="14">
        <f>+D9-D11</f>
        <v>14771</v>
      </c>
      <c r="E10" s="14">
        <f>+E9-E11</f>
        <v>1734</v>
      </c>
      <c r="F10" s="14">
        <f aca="true" t="shared" si="3" ref="F10:M10">+F9-F11</f>
        <v>12481</v>
      </c>
      <c r="G10" s="14">
        <f t="shared" si="3"/>
        <v>23503</v>
      </c>
      <c r="H10" s="14">
        <f t="shared" si="3"/>
        <v>27335</v>
      </c>
      <c r="I10" s="14">
        <f t="shared" si="3"/>
        <v>13076</v>
      </c>
      <c r="J10" s="14">
        <f t="shared" si="3"/>
        <v>16899</v>
      </c>
      <c r="K10" s="14">
        <f t="shared" si="3"/>
        <v>13661</v>
      </c>
      <c r="L10" s="14">
        <f t="shared" si="3"/>
        <v>8148</v>
      </c>
      <c r="M10" s="14">
        <f t="shared" si="3"/>
        <v>5780</v>
      </c>
      <c r="N10" s="12">
        <f t="shared" si="2"/>
        <v>177220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175190</v>
      </c>
      <c r="C12" s="14">
        <f>C13+C14+C15</f>
        <v>133130</v>
      </c>
      <c r="D12" s="14">
        <f>D13+D14+D15</f>
        <v>167428</v>
      </c>
      <c r="E12" s="14">
        <f>E13+E14+E15</f>
        <v>20789</v>
      </c>
      <c r="F12" s="14">
        <f aca="true" t="shared" si="4" ref="F12:M12">F13+F14+F15</f>
        <v>127206</v>
      </c>
      <c r="G12" s="14">
        <f t="shared" si="4"/>
        <v>206373</v>
      </c>
      <c r="H12" s="14">
        <f t="shared" si="4"/>
        <v>170017</v>
      </c>
      <c r="I12" s="14">
        <f t="shared" si="4"/>
        <v>168058</v>
      </c>
      <c r="J12" s="14">
        <f t="shared" si="4"/>
        <v>110112</v>
      </c>
      <c r="K12" s="14">
        <f t="shared" si="4"/>
        <v>130437</v>
      </c>
      <c r="L12" s="14">
        <f t="shared" si="4"/>
        <v>55273</v>
      </c>
      <c r="M12" s="14">
        <f t="shared" si="4"/>
        <v>37708</v>
      </c>
      <c r="N12" s="12">
        <f t="shared" si="2"/>
        <v>1501721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90729</v>
      </c>
      <c r="C13" s="14">
        <v>70820</v>
      </c>
      <c r="D13" s="14">
        <v>83631</v>
      </c>
      <c r="E13" s="14">
        <v>10903</v>
      </c>
      <c r="F13" s="14">
        <v>64771</v>
      </c>
      <c r="G13" s="14">
        <v>106598</v>
      </c>
      <c r="H13" s="14">
        <v>92559</v>
      </c>
      <c r="I13" s="14">
        <v>88856</v>
      </c>
      <c r="J13" s="14">
        <v>56677</v>
      </c>
      <c r="K13" s="14">
        <v>67287</v>
      </c>
      <c r="L13" s="14">
        <v>27938</v>
      </c>
      <c r="M13" s="14">
        <v>18479</v>
      </c>
      <c r="N13" s="12">
        <f t="shared" si="2"/>
        <v>779248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83416</v>
      </c>
      <c r="C14" s="14">
        <v>61073</v>
      </c>
      <c r="D14" s="14">
        <v>83075</v>
      </c>
      <c r="E14" s="14">
        <v>9710</v>
      </c>
      <c r="F14" s="14">
        <v>61487</v>
      </c>
      <c r="G14" s="14">
        <v>97743</v>
      </c>
      <c r="H14" s="14">
        <v>76070</v>
      </c>
      <c r="I14" s="14">
        <v>78472</v>
      </c>
      <c r="J14" s="14">
        <v>52620</v>
      </c>
      <c r="K14" s="14">
        <v>62400</v>
      </c>
      <c r="L14" s="14">
        <v>26966</v>
      </c>
      <c r="M14" s="14">
        <v>19014</v>
      </c>
      <c r="N14" s="12">
        <f t="shared" si="2"/>
        <v>712046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1045</v>
      </c>
      <c r="C15" s="14">
        <v>1237</v>
      </c>
      <c r="D15" s="14">
        <v>722</v>
      </c>
      <c r="E15" s="14">
        <v>176</v>
      </c>
      <c r="F15" s="14">
        <v>948</v>
      </c>
      <c r="G15" s="14">
        <v>2032</v>
      </c>
      <c r="H15" s="14">
        <v>1388</v>
      </c>
      <c r="I15" s="14">
        <v>730</v>
      </c>
      <c r="J15" s="14">
        <v>815</v>
      </c>
      <c r="K15" s="14">
        <v>750</v>
      </c>
      <c r="L15" s="14">
        <v>369</v>
      </c>
      <c r="M15" s="14">
        <v>215</v>
      </c>
      <c r="N15" s="12">
        <f t="shared" si="2"/>
        <v>10427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34632</v>
      </c>
      <c r="C16" s="14">
        <f>C17+C18+C19</f>
        <v>22668</v>
      </c>
      <c r="D16" s="14">
        <f>D17+D18+D19</f>
        <v>27513</v>
      </c>
      <c r="E16" s="14">
        <f>E17+E18+E19</f>
        <v>3278</v>
      </c>
      <c r="F16" s="14">
        <f aca="true" t="shared" si="5" ref="F16:M16">F17+F18+F19</f>
        <v>21748</v>
      </c>
      <c r="G16" s="14">
        <f t="shared" si="5"/>
        <v>35652</v>
      </c>
      <c r="H16" s="14">
        <f t="shared" si="5"/>
        <v>30603</v>
      </c>
      <c r="I16" s="14">
        <f t="shared" si="5"/>
        <v>31607</v>
      </c>
      <c r="J16" s="14">
        <f t="shared" si="5"/>
        <v>21312</v>
      </c>
      <c r="K16" s="14">
        <f t="shared" si="5"/>
        <v>30507</v>
      </c>
      <c r="L16" s="14">
        <f t="shared" si="5"/>
        <v>9833</v>
      </c>
      <c r="M16" s="14">
        <f t="shared" si="5"/>
        <v>5931</v>
      </c>
      <c r="N16" s="12">
        <f t="shared" si="2"/>
        <v>275284</v>
      </c>
    </row>
    <row r="17" spans="1:25" ht="18.75" customHeight="1">
      <c r="A17" s="15" t="s">
        <v>16</v>
      </c>
      <c r="B17" s="14">
        <v>17179</v>
      </c>
      <c r="C17" s="14">
        <v>12014</v>
      </c>
      <c r="D17" s="14">
        <v>12123</v>
      </c>
      <c r="E17" s="14">
        <v>1633</v>
      </c>
      <c r="F17" s="14">
        <v>10506</v>
      </c>
      <c r="G17" s="14">
        <v>18527</v>
      </c>
      <c r="H17" s="14">
        <v>16050</v>
      </c>
      <c r="I17" s="14">
        <v>16088</v>
      </c>
      <c r="J17" s="14">
        <v>10562</v>
      </c>
      <c r="K17" s="14">
        <v>15022</v>
      </c>
      <c r="L17" s="14">
        <v>4970</v>
      </c>
      <c r="M17" s="14">
        <v>2766</v>
      </c>
      <c r="N17" s="12">
        <f t="shared" si="2"/>
        <v>137440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17392</v>
      </c>
      <c r="C18" s="14">
        <v>10603</v>
      </c>
      <c r="D18" s="14">
        <v>15343</v>
      </c>
      <c r="E18" s="14">
        <v>1640</v>
      </c>
      <c r="F18" s="14">
        <v>11191</v>
      </c>
      <c r="G18" s="14">
        <v>17038</v>
      </c>
      <c r="H18" s="14">
        <v>14502</v>
      </c>
      <c r="I18" s="14">
        <v>15462</v>
      </c>
      <c r="J18" s="14">
        <v>10714</v>
      </c>
      <c r="K18" s="14">
        <v>15454</v>
      </c>
      <c r="L18" s="14">
        <v>4838</v>
      </c>
      <c r="M18" s="14">
        <v>3151</v>
      </c>
      <c r="N18" s="12">
        <f t="shared" si="2"/>
        <v>137328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61</v>
      </c>
      <c r="C19" s="14">
        <v>51</v>
      </c>
      <c r="D19" s="14">
        <v>47</v>
      </c>
      <c r="E19" s="14">
        <v>5</v>
      </c>
      <c r="F19" s="14">
        <v>51</v>
      </c>
      <c r="G19" s="14">
        <v>87</v>
      </c>
      <c r="H19" s="14">
        <v>51</v>
      </c>
      <c r="I19" s="14">
        <v>57</v>
      </c>
      <c r="J19" s="14">
        <v>36</v>
      </c>
      <c r="K19" s="14">
        <v>31</v>
      </c>
      <c r="L19" s="14">
        <v>25</v>
      </c>
      <c r="M19" s="14">
        <v>14</v>
      </c>
      <c r="N19" s="12">
        <f t="shared" si="2"/>
        <v>516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132500</v>
      </c>
      <c r="C20" s="18">
        <f>C21+C22+C23</f>
        <v>80544</v>
      </c>
      <c r="D20" s="18">
        <f>D21+D22+D23</f>
        <v>79253</v>
      </c>
      <c r="E20" s="18">
        <f>E21+E22+E23</f>
        <v>10968</v>
      </c>
      <c r="F20" s="18">
        <f aca="true" t="shared" si="6" ref="F20:M20">F21+F22+F23</f>
        <v>67280</v>
      </c>
      <c r="G20" s="18">
        <f t="shared" si="6"/>
        <v>107948</v>
      </c>
      <c r="H20" s="18">
        <f t="shared" si="6"/>
        <v>111927</v>
      </c>
      <c r="I20" s="18">
        <f t="shared" si="6"/>
        <v>106412</v>
      </c>
      <c r="J20" s="18">
        <f t="shared" si="6"/>
        <v>68504</v>
      </c>
      <c r="K20" s="18">
        <f t="shared" si="6"/>
        <v>103895</v>
      </c>
      <c r="L20" s="18">
        <f t="shared" si="6"/>
        <v>37139</v>
      </c>
      <c r="M20" s="18">
        <f t="shared" si="6"/>
        <v>23297</v>
      </c>
      <c r="N20" s="12">
        <f aca="true" t="shared" si="7" ref="N20:N26">SUM(B20:M20)</f>
        <v>929667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74546</v>
      </c>
      <c r="C21" s="14">
        <v>48824</v>
      </c>
      <c r="D21" s="14">
        <v>46037</v>
      </c>
      <c r="E21" s="14">
        <v>6730</v>
      </c>
      <c r="F21" s="14">
        <v>39174</v>
      </c>
      <c r="G21" s="14">
        <v>64330</v>
      </c>
      <c r="H21" s="14">
        <v>67824</v>
      </c>
      <c r="I21" s="14">
        <v>62545</v>
      </c>
      <c r="J21" s="14">
        <v>39622</v>
      </c>
      <c r="K21" s="14">
        <v>58242</v>
      </c>
      <c r="L21" s="14">
        <v>20842</v>
      </c>
      <c r="M21" s="14">
        <v>12531</v>
      </c>
      <c r="N21" s="12">
        <f t="shared" si="7"/>
        <v>541247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57324</v>
      </c>
      <c r="C22" s="14">
        <v>31208</v>
      </c>
      <c r="D22" s="14">
        <v>32904</v>
      </c>
      <c r="E22" s="14">
        <v>4170</v>
      </c>
      <c r="F22" s="14">
        <v>27727</v>
      </c>
      <c r="G22" s="14">
        <v>42780</v>
      </c>
      <c r="H22" s="14">
        <v>43490</v>
      </c>
      <c r="I22" s="14">
        <v>43438</v>
      </c>
      <c r="J22" s="14">
        <v>28484</v>
      </c>
      <c r="K22" s="14">
        <v>45162</v>
      </c>
      <c r="L22" s="14">
        <v>16080</v>
      </c>
      <c r="M22" s="14">
        <v>10670</v>
      </c>
      <c r="N22" s="12">
        <f t="shared" si="7"/>
        <v>383437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630</v>
      </c>
      <c r="C23" s="14">
        <v>512</v>
      </c>
      <c r="D23" s="14">
        <v>312</v>
      </c>
      <c r="E23" s="14">
        <v>68</v>
      </c>
      <c r="F23" s="14">
        <v>379</v>
      </c>
      <c r="G23" s="14">
        <v>838</v>
      </c>
      <c r="H23" s="14">
        <v>613</v>
      </c>
      <c r="I23" s="14">
        <v>429</v>
      </c>
      <c r="J23" s="14">
        <v>398</v>
      </c>
      <c r="K23" s="14">
        <v>491</v>
      </c>
      <c r="L23" s="14">
        <v>217</v>
      </c>
      <c r="M23" s="14">
        <v>96</v>
      </c>
      <c r="N23" s="12">
        <f t="shared" si="7"/>
        <v>4983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67244</v>
      </c>
      <c r="C24" s="14">
        <f>C25+C26</f>
        <v>54602</v>
      </c>
      <c r="D24" s="14">
        <f>D25+D26</f>
        <v>55322</v>
      </c>
      <c r="E24" s="14">
        <f>E25+E26</f>
        <v>9338</v>
      </c>
      <c r="F24" s="14">
        <f aca="true" t="shared" si="8" ref="F24:M24">F25+F26</f>
        <v>52448</v>
      </c>
      <c r="G24" s="14">
        <f t="shared" si="8"/>
        <v>82245</v>
      </c>
      <c r="H24" s="14">
        <f t="shared" si="8"/>
        <v>72417</v>
      </c>
      <c r="I24" s="14">
        <f t="shared" si="8"/>
        <v>50917</v>
      </c>
      <c r="J24" s="14">
        <f t="shared" si="8"/>
        <v>43025</v>
      </c>
      <c r="K24" s="14">
        <f t="shared" si="8"/>
        <v>42648</v>
      </c>
      <c r="L24" s="14">
        <f t="shared" si="8"/>
        <v>13733</v>
      </c>
      <c r="M24" s="14">
        <f t="shared" si="8"/>
        <v>7348</v>
      </c>
      <c r="N24" s="12">
        <f t="shared" si="7"/>
        <v>551287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67230</v>
      </c>
      <c r="C25" s="14">
        <v>54593</v>
      </c>
      <c r="D25" s="14">
        <v>55311</v>
      </c>
      <c r="E25" s="14">
        <v>9335</v>
      </c>
      <c r="F25" s="14">
        <v>52439</v>
      </c>
      <c r="G25" s="14">
        <v>82222</v>
      </c>
      <c r="H25" s="14">
        <v>72407</v>
      </c>
      <c r="I25" s="14">
        <v>50904</v>
      </c>
      <c r="J25" s="14">
        <v>43020</v>
      </c>
      <c r="K25" s="14">
        <v>42638</v>
      </c>
      <c r="L25" s="14">
        <v>13724</v>
      </c>
      <c r="M25" s="14">
        <v>7346</v>
      </c>
      <c r="N25" s="12">
        <f t="shared" si="7"/>
        <v>551169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14</v>
      </c>
      <c r="C26" s="14">
        <v>9</v>
      </c>
      <c r="D26" s="14">
        <v>11</v>
      </c>
      <c r="E26" s="14">
        <v>3</v>
      </c>
      <c r="F26" s="14">
        <v>9</v>
      </c>
      <c r="G26" s="14">
        <v>23</v>
      </c>
      <c r="H26" s="14">
        <v>10</v>
      </c>
      <c r="I26" s="14">
        <v>13</v>
      </c>
      <c r="J26" s="14">
        <v>5</v>
      </c>
      <c r="K26" s="14">
        <v>10</v>
      </c>
      <c r="L26" s="14">
        <v>9</v>
      </c>
      <c r="M26" s="14">
        <v>2</v>
      </c>
      <c r="N26" s="12">
        <f t="shared" si="7"/>
        <v>118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871974.0616277398</v>
      </c>
      <c r="C36" s="61">
        <f aca="true" t="shared" si="11" ref="C36:M36">C37+C38+C39+C40</f>
        <v>610101.0066515</v>
      </c>
      <c r="D36" s="61">
        <f t="shared" si="11"/>
        <v>635191.6519643499</v>
      </c>
      <c r="E36" s="61">
        <f t="shared" si="11"/>
        <v>116550.9049688</v>
      </c>
      <c r="F36" s="61">
        <f t="shared" si="11"/>
        <v>596158.1767041502</v>
      </c>
      <c r="G36" s="61">
        <f t="shared" si="11"/>
        <v>766177.1234000002</v>
      </c>
      <c r="H36" s="61">
        <f t="shared" si="11"/>
        <v>811374.6691</v>
      </c>
      <c r="I36" s="61">
        <f t="shared" si="11"/>
        <v>710827.9398259999</v>
      </c>
      <c r="J36" s="61">
        <f t="shared" si="11"/>
        <v>562238.4989236001</v>
      </c>
      <c r="K36" s="61">
        <f t="shared" si="11"/>
        <v>664375.78912448</v>
      </c>
      <c r="L36" s="61">
        <f t="shared" si="11"/>
        <v>304949.32028017996</v>
      </c>
      <c r="M36" s="61">
        <f t="shared" si="11"/>
        <v>192630.73142784002</v>
      </c>
      <c r="N36" s="61">
        <f>N37+N38+N39+N40</f>
        <v>6842549.873998641</v>
      </c>
    </row>
    <row r="37" spans="1:14" ht="18.75" customHeight="1">
      <c r="A37" s="58" t="s">
        <v>55</v>
      </c>
      <c r="B37" s="55">
        <f aca="true" t="shared" si="12" ref="B37:M37">B29*B7</f>
        <v>871377.0347999999</v>
      </c>
      <c r="C37" s="55">
        <f t="shared" si="12"/>
        <v>609533.4492</v>
      </c>
      <c r="D37" s="55">
        <f t="shared" si="12"/>
        <v>624812.0475999999</v>
      </c>
      <c r="E37" s="55">
        <f t="shared" si="12"/>
        <v>116194.25069999999</v>
      </c>
      <c r="F37" s="55">
        <f t="shared" si="12"/>
        <v>595784.3970000001</v>
      </c>
      <c r="G37" s="55">
        <f t="shared" si="12"/>
        <v>765839.1405000001</v>
      </c>
      <c r="H37" s="55">
        <f t="shared" si="12"/>
        <v>810785.9835</v>
      </c>
      <c r="I37" s="55">
        <f t="shared" si="12"/>
        <v>710386.372</v>
      </c>
      <c r="J37" s="55">
        <f t="shared" si="12"/>
        <v>561774.0388000001</v>
      </c>
      <c r="K37" s="55">
        <f t="shared" si="12"/>
        <v>663780.8012</v>
      </c>
      <c r="L37" s="55">
        <f t="shared" si="12"/>
        <v>304592.7914</v>
      </c>
      <c r="M37" s="55">
        <f t="shared" si="12"/>
        <v>192497.8752</v>
      </c>
      <c r="N37" s="57">
        <f>SUM(B37:M37)</f>
        <v>6827358.1819</v>
      </c>
    </row>
    <row r="38" spans="1:14" ht="18.75" customHeight="1">
      <c r="A38" s="58" t="s">
        <v>56</v>
      </c>
      <c r="B38" s="55">
        <f aca="true" t="shared" si="13" ref="B38:M38">B30*B7</f>
        <v>-2660.05317226</v>
      </c>
      <c r="C38" s="55">
        <f t="shared" si="13"/>
        <v>-1824.9625485</v>
      </c>
      <c r="D38" s="55">
        <f t="shared" si="13"/>
        <v>-1910.77563565</v>
      </c>
      <c r="E38" s="55">
        <f t="shared" si="13"/>
        <v>-289.6257312</v>
      </c>
      <c r="F38" s="55">
        <f t="shared" si="13"/>
        <v>-1787.62029585</v>
      </c>
      <c r="G38" s="55">
        <f t="shared" si="13"/>
        <v>-2324.1771000000003</v>
      </c>
      <c r="H38" s="55">
        <f t="shared" si="13"/>
        <v>-2308.8744</v>
      </c>
      <c r="I38" s="55">
        <f t="shared" si="13"/>
        <v>-2105.032174</v>
      </c>
      <c r="J38" s="55">
        <f t="shared" si="13"/>
        <v>-1654.1398764</v>
      </c>
      <c r="K38" s="55">
        <f t="shared" si="13"/>
        <v>-2007.2520755199998</v>
      </c>
      <c r="L38" s="55">
        <f t="shared" si="13"/>
        <v>-914.63111982</v>
      </c>
      <c r="M38" s="55">
        <f t="shared" si="13"/>
        <v>-586.18377216</v>
      </c>
      <c r="N38" s="25">
        <f>SUM(B38:M38)</f>
        <v>-20373.327901359997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-75441.4</v>
      </c>
      <c r="C42" s="25">
        <f aca="true" t="shared" si="15" ref="C42:M42">+C43+C46+C54+C55</f>
        <v>-75920.2</v>
      </c>
      <c r="D42" s="25">
        <f t="shared" si="15"/>
        <v>-56129.8</v>
      </c>
      <c r="E42" s="25">
        <f t="shared" si="15"/>
        <v>-6589.2</v>
      </c>
      <c r="F42" s="25">
        <f t="shared" si="15"/>
        <v>-47427.8</v>
      </c>
      <c r="G42" s="25">
        <f t="shared" si="15"/>
        <v>-89311.4</v>
      </c>
      <c r="H42" s="25">
        <f t="shared" si="15"/>
        <v>-103873</v>
      </c>
      <c r="I42" s="25">
        <f t="shared" si="15"/>
        <v>-49688.8</v>
      </c>
      <c r="J42" s="25">
        <f t="shared" si="15"/>
        <v>-64216.2</v>
      </c>
      <c r="K42" s="25">
        <f t="shared" si="15"/>
        <v>-51911.8</v>
      </c>
      <c r="L42" s="25">
        <f t="shared" si="15"/>
        <v>-30962.4</v>
      </c>
      <c r="M42" s="25">
        <f t="shared" si="15"/>
        <v>-21964</v>
      </c>
      <c r="N42" s="25">
        <f>+N43+N46+N54+N55</f>
        <v>-673436</v>
      </c>
    </row>
    <row r="43" spans="1:14" ht="18.75" customHeight="1">
      <c r="A43" s="17" t="s">
        <v>60</v>
      </c>
      <c r="B43" s="26">
        <f>B44+B45</f>
        <v>-75441.4</v>
      </c>
      <c r="C43" s="26">
        <f>C44+C45</f>
        <v>-75920.2</v>
      </c>
      <c r="D43" s="26">
        <f>D44+D45</f>
        <v>-56129.8</v>
      </c>
      <c r="E43" s="26">
        <f>E44+E45</f>
        <v>-6589.2</v>
      </c>
      <c r="F43" s="26">
        <f aca="true" t="shared" si="16" ref="F43:M43">F44+F45</f>
        <v>-47427.8</v>
      </c>
      <c r="G43" s="26">
        <f t="shared" si="16"/>
        <v>-89311.4</v>
      </c>
      <c r="H43" s="26">
        <f t="shared" si="16"/>
        <v>-103873</v>
      </c>
      <c r="I43" s="26">
        <f t="shared" si="16"/>
        <v>-49688.8</v>
      </c>
      <c r="J43" s="26">
        <f t="shared" si="16"/>
        <v>-64216.2</v>
      </c>
      <c r="K43" s="26">
        <f t="shared" si="16"/>
        <v>-51911.8</v>
      </c>
      <c r="L43" s="26">
        <f t="shared" si="16"/>
        <v>-30962.4</v>
      </c>
      <c r="M43" s="26">
        <f t="shared" si="16"/>
        <v>-21964</v>
      </c>
      <c r="N43" s="25">
        <f aca="true" t="shared" si="17" ref="N43:N55">SUM(B43:M43)</f>
        <v>-673436</v>
      </c>
    </row>
    <row r="44" spans="1:25" ht="18.75" customHeight="1">
      <c r="A44" s="13" t="s">
        <v>61</v>
      </c>
      <c r="B44" s="20">
        <f>ROUND(-B9*$D$3,2)</f>
        <v>-75441.4</v>
      </c>
      <c r="C44" s="20">
        <f>ROUND(-C9*$D$3,2)</f>
        <v>-75920.2</v>
      </c>
      <c r="D44" s="20">
        <f>ROUND(-D9*$D$3,2)</f>
        <v>-56129.8</v>
      </c>
      <c r="E44" s="20">
        <f>ROUND(-E9*$D$3,2)</f>
        <v>-6589.2</v>
      </c>
      <c r="F44" s="20">
        <f aca="true" t="shared" si="18" ref="F44:M44">ROUND(-F9*$D$3,2)</f>
        <v>-47427.8</v>
      </c>
      <c r="G44" s="20">
        <f t="shared" si="18"/>
        <v>-89311.4</v>
      </c>
      <c r="H44" s="20">
        <f t="shared" si="18"/>
        <v>-103873</v>
      </c>
      <c r="I44" s="20">
        <f t="shared" si="18"/>
        <v>-49688.8</v>
      </c>
      <c r="J44" s="20">
        <f t="shared" si="18"/>
        <v>-64216.2</v>
      </c>
      <c r="K44" s="20">
        <f t="shared" si="18"/>
        <v>-51911.8</v>
      </c>
      <c r="L44" s="20">
        <f t="shared" si="18"/>
        <v>-30962.4</v>
      </c>
      <c r="M44" s="20">
        <f t="shared" si="18"/>
        <v>-21964</v>
      </c>
      <c r="N44" s="47">
        <f t="shared" si="17"/>
        <v>-673436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796532.6616277398</v>
      </c>
      <c r="C57" s="29">
        <f t="shared" si="21"/>
        <v>534180.8066515</v>
      </c>
      <c r="D57" s="29">
        <f t="shared" si="21"/>
        <v>579061.8519643499</v>
      </c>
      <c r="E57" s="29">
        <f t="shared" si="21"/>
        <v>109961.7049688</v>
      </c>
      <c r="F57" s="29">
        <f t="shared" si="21"/>
        <v>548730.3767041501</v>
      </c>
      <c r="G57" s="29">
        <f t="shared" si="21"/>
        <v>676865.7234000001</v>
      </c>
      <c r="H57" s="29">
        <f t="shared" si="21"/>
        <v>707501.6691</v>
      </c>
      <c r="I57" s="29">
        <f t="shared" si="21"/>
        <v>661139.1398259999</v>
      </c>
      <c r="J57" s="29">
        <f t="shared" si="21"/>
        <v>498022.29892360006</v>
      </c>
      <c r="K57" s="29">
        <f t="shared" si="21"/>
        <v>612463.9891244799</v>
      </c>
      <c r="L57" s="29">
        <f t="shared" si="21"/>
        <v>273986.92028017994</v>
      </c>
      <c r="M57" s="29">
        <f t="shared" si="21"/>
        <v>170666.73142784002</v>
      </c>
      <c r="N57" s="29">
        <f>SUM(B57:M57)</f>
        <v>6169113.87399864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796532.67</v>
      </c>
      <c r="C60" s="36">
        <f aca="true" t="shared" si="22" ref="C60:M60">SUM(C61:C74)</f>
        <v>534180.81</v>
      </c>
      <c r="D60" s="36">
        <f t="shared" si="22"/>
        <v>579061.85</v>
      </c>
      <c r="E60" s="36">
        <f t="shared" si="22"/>
        <v>109961.7</v>
      </c>
      <c r="F60" s="36">
        <f t="shared" si="22"/>
        <v>548730.38</v>
      </c>
      <c r="G60" s="36">
        <f t="shared" si="22"/>
        <v>676865.72</v>
      </c>
      <c r="H60" s="36">
        <f t="shared" si="22"/>
        <v>707501.67</v>
      </c>
      <c r="I60" s="36">
        <f t="shared" si="22"/>
        <v>661139.15</v>
      </c>
      <c r="J60" s="36">
        <f t="shared" si="22"/>
        <v>498022.3</v>
      </c>
      <c r="K60" s="36">
        <f t="shared" si="22"/>
        <v>612463.99</v>
      </c>
      <c r="L60" s="36">
        <f t="shared" si="22"/>
        <v>273986.92</v>
      </c>
      <c r="M60" s="36">
        <f t="shared" si="22"/>
        <v>170666.74</v>
      </c>
      <c r="N60" s="29">
        <f>SUM(N61:N74)</f>
        <v>6169113.9</v>
      </c>
    </row>
    <row r="61" spans="1:15" ht="18.75" customHeight="1">
      <c r="A61" s="17" t="s">
        <v>75</v>
      </c>
      <c r="B61" s="36">
        <v>154422.24</v>
      </c>
      <c r="C61" s="36">
        <v>154928.98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309351.22</v>
      </c>
      <c r="O61"/>
    </row>
    <row r="62" spans="1:15" ht="18.75" customHeight="1">
      <c r="A62" s="17" t="s">
        <v>76</v>
      </c>
      <c r="B62" s="36">
        <v>642110.43</v>
      </c>
      <c r="C62" s="36">
        <v>379251.83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1021362.26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579061.85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579061.85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109961.7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109961.7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548730.38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548730.38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676865.72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676865.72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549631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549631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157870.67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157870.67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661139.15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661139.15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498022.3</v>
      </c>
      <c r="K70" s="35">
        <v>0</v>
      </c>
      <c r="L70" s="35">
        <v>0</v>
      </c>
      <c r="M70" s="35">
        <v>0</v>
      </c>
      <c r="N70" s="29">
        <f t="shared" si="23"/>
        <v>498022.3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612463.99</v>
      </c>
      <c r="L71" s="35">
        <v>0</v>
      </c>
      <c r="M71" s="62"/>
      <c r="N71" s="26">
        <f t="shared" si="23"/>
        <v>612463.99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273986.92</v>
      </c>
      <c r="M72" s="35">
        <v>0</v>
      </c>
      <c r="N72" s="29">
        <f t="shared" si="23"/>
        <v>273986.92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170666.74</v>
      </c>
      <c r="N73" s="26">
        <f t="shared" si="23"/>
        <v>170666.74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2.2734122249124185</v>
      </c>
      <c r="C78" s="45">
        <v>2.241267787307033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1.9800905392024486</v>
      </c>
      <c r="C79" s="45">
        <v>1.8676503457957612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1.8155279518667562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2.5278353605482895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2.120329405733152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1.6812416443394098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1.9772823888118938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1.9366061728134656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1.9207932008160615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2.1636874025352895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2.068752690735985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2.456772314262765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2.405959375347722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2017-01-27T11:21:02Z</dcterms:modified>
  <cp:category/>
  <cp:version/>
  <cp:contentType/>
  <cp:contentStatus/>
</cp:coreProperties>
</file>