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<sst xmlns="http://schemas.openxmlformats.org/spreadsheetml/2006/main" count="105" uniqueCount="103">
  <si>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</si>
  <si>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</si>
  <si>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</si>
  <si>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</si>
  <si>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</si>
  <si>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</si>
  <si>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</si>
  <si>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</si>
  <si>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</si>
  <si>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</si>
  <si>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</si>
  <si>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</si>
  <si>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</si>
  <si>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</si>
  <si>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</si>
  <si>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</si>
  <si>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</si>
  <si>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</si>
  <si>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</si>
  <si>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</si>
  <si>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</si>
  <si>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</si>
  <si>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</si>
  <si>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</si>
  <si>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</si>
  <si>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</si>
  <si>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</si>
  <si>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</si>
  <si>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</si>
  <si>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</si>
  <si>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</si>
  <si>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</si>
  <si>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</si>
  <si>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</si>
  <si>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</si>
  <si>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</si>
  <si>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</si>
  <si>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</si>
  <si>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</si>
  <si>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</si>
  <si>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</si>
  <si>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</si>
  <si>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</si>
  <si>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</si>
  <si>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</si>
  <si>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</si>
  <si>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</si>
  <si>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</si>
  <si>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</si>
  <si>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</si>
  <si>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</si>
  <si>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</si>
  <si>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</si>
  <si>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</si>
  <si>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</si>
  <si>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</si>
  <si>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</si>
  <si>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</si>
  <si>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</si>
  <si>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</si>
  <si>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</si>
  <si>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</si>
  <si>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</si>
  <si>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</si>
  <si>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</si>
  <si>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</si>
  <si>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</si>
  <si>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</si>
  <si>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</si>
  <si>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</si>
  <si>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</si>
  <si>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</si>
  <si>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</si>
  <si>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</si>
  <si>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</si>
  <si>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</si>
  <si>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</si>
  <si>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</si>
  <si>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</si>
  <si>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</si>
  <si>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</si>
  <si>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</si>
  <si>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</si>
  <si>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</si>
  <si>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</si>
  <si>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</si>
  <si>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</si>
  <si>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</si>
  <si>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</si>
  <si>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</si>
  <si>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</si>
  <si>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</si>
  <si>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</si>
  <si>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</si>
  <si>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</si>
  <si>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</si>
  <si>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</si>
  <si>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</si>
  <si>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</si>
  <si>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</si>
  <si>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</si>
  <si>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</si>
  <si>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11/01/17 - VENCIMENTO 26/01/17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</si>
</sst>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438226</v>
      </c>
      <c r="C7" s="10">
        <f>C8+C20+C24</f>
        <v>318844</v>
      </c>
      <c r="D7" s="10">
        <f>D8+D20+D24</f>
        <v>349708</v>
      </c>
      <c r="E7" s="10">
        <f>E8+E20+E24</f>
        <v>48804</v>
      </c>
      <c r="F7" s="10">
        <f aca="true" t="shared" si="0" ref="F7:M7">F8+F20+F24</f>
        <v>288604</v>
      </c>
      <c r="G7" s="10">
        <f t="shared" si="0"/>
        <v>456415</v>
      </c>
      <c r="H7" s="10">
        <f t="shared" si="0"/>
        <v>409312</v>
      </c>
      <c r="I7" s="10">
        <f t="shared" si="0"/>
        <v>374026</v>
      </c>
      <c r="J7" s="10">
        <f t="shared" si="0"/>
        <v>262042</v>
      </c>
      <c r="K7" s="10">
        <f t="shared" si="0"/>
        <v>328942</v>
      </c>
      <c r="L7" s="10">
        <f t="shared" si="0"/>
        <v>126168</v>
      </c>
      <c r="M7" s="10">
        <f t="shared" si="0"/>
        <v>81337</v>
      </c>
      <c r="N7" s="10">
        <f>+N8+N20+N24</f>
        <v>3482428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233009</v>
      </c>
      <c r="C8" s="12">
        <f>+C9+C12+C16</f>
        <v>179915</v>
      </c>
      <c r="D8" s="12">
        <f>+D9+D12+D16</f>
        <v>215564</v>
      </c>
      <c r="E8" s="12">
        <f>+E9+E12+E16</f>
        <v>27539</v>
      </c>
      <c r="F8" s="12">
        <f aca="true" t="shared" si="1" ref="F8:M8">+F9+F12+F16</f>
        <v>165039</v>
      </c>
      <c r="G8" s="12">
        <f t="shared" si="1"/>
        <v>266444</v>
      </c>
      <c r="H8" s="12">
        <f t="shared" si="1"/>
        <v>226845</v>
      </c>
      <c r="I8" s="12">
        <f t="shared" si="1"/>
        <v>215390</v>
      </c>
      <c r="J8" s="12">
        <f t="shared" si="1"/>
        <v>149089</v>
      </c>
      <c r="K8" s="12">
        <f t="shared" si="1"/>
        <v>178205</v>
      </c>
      <c r="L8" s="12">
        <f t="shared" si="1"/>
        <v>74343</v>
      </c>
      <c r="M8" s="12">
        <f t="shared" si="1"/>
        <v>50241</v>
      </c>
      <c r="N8" s="12">
        <f>SUM(B8:M8)</f>
        <v>1981623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20967</v>
      </c>
      <c r="C9" s="14">
        <v>21501</v>
      </c>
      <c r="D9" s="14">
        <v>16117</v>
      </c>
      <c r="E9" s="14">
        <v>1867</v>
      </c>
      <c r="F9" s="14">
        <v>13576</v>
      </c>
      <c r="G9" s="14">
        <v>24325</v>
      </c>
      <c r="H9" s="14">
        <v>27573</v>
      </c>
      <c r="I9" s="14">
        <v>13839</v>
      </c>
      <c r="J9" s="14">
        <v>17090</v>
      </c>
      <c r="K9" s="14">
        <v>14823</v>
      </c>
      <c r="L9" s="14">
        <v>8386</v>
      </c>
      <c r="M9" s="14">
        <v>6031</v>
      </c>
      <c r="N9" s="12">
        <f aca="true" t="shared" si="2" ref="N9:N19">SUM(B9:M9)</f>
        <v>186095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20967</v>
      </c>
      <c r="C10" s="14">
        <f>+C9-C11</f>
        <v>21501</v>
      </c>
      <c r="D10" s="14">
        <f>+D9-D11</f>
        <v>16117</v>
      </c>
      <c r="E10" s="14">
        <f>+E9-E11</f>
        <v>1867</v>
      </c>
      <c r="F10" s="14">
        <f aca="true" t="shared" si="3" ref="F10:M10">+F9-F11</f>
        <v>13576</v>
      </c>
      <c r="G10" s="14">
        <f t="shared" si="3"/>
        <v>24325</v>
      </c>
      <c r="H10" s="14">
        <f t="shared" si="3"/>
        <v>27573</v>
      </c>
      <c r="I10" s="14">
        <f t="shared" si="3"/>
        <v>13839</v>
      </c>
      <c r="J10" s="14">
        <f t="shared" si="3"/>
        <v>17090</v>
      </c>
      <c r="K10" s="14">
        <f t="shared" si="3"/>
        <v>14823</v>
      </c>
      <c r="L10" s="14">
        <f t="shared" si="3"/>
        <v>8386</v>
      </c>
      <c r="M10" s="14">
        <f t="shared" si="3"/>
        <v>6031</v>
      </c>
      <c r="N10" s="12">
        <f t="shared" si="2"/>
        <v>186095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176999</v>
      </c>
      <c r="C12" s="14">
        <f>C13+C14+C15</f>
        <v>135483</v>
      </c>
      <c r="D12" s="14">
        <f>D13+D14+D15</f>
        <v>172033</v>
      </c>
      <c r="E12" s="14">
        <f>E13+E14+E15</f>
        <v>22205</v>
      </c>
      <c r="F12" s="14">
        <f aca="true" t="shared" si="4" ref="F12:M12">F13+F14+F15</f>
        <v>129029</v>
      </c>
      <c r="G12" s="14">
        <f t="shared" si="4"/>
        <v>206393</v>
      </c>
      <c r="H12" s="14">
        <f t="shared" si="4"/>
        <v>168913</v>
      </c>
      <c r="I12" s="14">
        <f t="shared" si="4"/>
        <v>169750</v>
      </c>
      <c r="J12" s="14">
        <f t="shared" si="4"/>
        <v>110563</v>
      </c>
      <c r="K12" s="14">
        <f t="shared" si="4"/>
        <v>132720</v>
      </c>
      <c r="L12" s="14">
        <f t="shared" si="4"/>
        <v>55979</v>
      </c>
      <c r="M12" s="14">
        <f t="shared" si="4"/>
        <v>38328</v>
      </c>
      <c r="N12" s="12">
        <f t="shared" si="2"/>
        <v>1518395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91710</v>
      </c>
      <c r="C13" s="14">
        <v>72037</v>
      </c>
      <c r="D13" s="14">
        <v>85893</v>
      </c>
      <c r="E13" s="14">
        <v>11663</v>
      </c>
      <c r="F13" s="14">
        <v>65440</v>
      </c>
      <c r="G13" s="14">
        <v>105929</v>
      </c>
      <c r="H13" s="14">
        <v>91479</v>
      </c>
      <c r="I13" s="14">
        <v>90124</v>
      </c>
      <c r="J13" s="14">
        <v>56729</v>
      </c>
      <c r="K13" s="14">
        <v>68617</v>
      </c>
      <c r="L13" s="14">
        <v>28313</v>
      </c>
      <c r="M13" s="14">
        <v>18832</v>
      </c>
      <c r="N13" s="12">
        <f t="shared" si="2"/>
        <v>786766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84113</v>
      </c>
      <c r="C14" s="14">
        <v>62116</v>
      </c>
      <c r="D14" s="14">
        <v>85333</v>
      </c>
      <c r="E14" s="14">
        <v>10367</v>
      </c>
      <c r="F14" s="14">
        <v>62561</v>
      </c>
      <c r="G14" s="14">
        <v>98415</v>
      </c>
      <c r="H14" s="14">
        <v>76023</v>
      </c>
      <c r="I14" s="14">
        <v>78896</v>
      </c>
      <c r="J14" s="14">
        <v>52935</v>
      </c>
      <c r="K14" s="14">
        <v>63239</v>
      </c>
      <c r="L14" s="14">
        <v>27258</v>
      </c>
      <c r="M14" s="14">
        <v>19276</v>
      </c>
      <c r="N14" s="12">
        <f t="shared" si="2"/>
        <v>720532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1176</v>
      </c>
      <c r="C15" s="14">
        <v>1330</v>
      </c>
      <c r="D15" s="14">
        <v>807</v>
      </c>
      <c r="E15" s="14">
        <v>175</v>
      </c>
      <c r="F15" s="14">
        <v>1028</v>
      </c>
      <c r="G15" s="14">
        <v>2049</v>
      </c>
      <c r="H15" s="14">
        <v>1411</v>
      </c>
      <c r="I15" s="14">
        <v>730</v>
      </c>
      <c r="J15" s="14">
        <v>899</v>
      </c>
      <c r="K15" s="14">
        <v>864</v>
      </c>
      <c r="L15" s="14">
        <v>408</v>
      </c>
      <c r="M15" s="14">
        <v>220</v>
      </c>
      <c r="N15" s="12">
        <f t="shared" si="2"/>
        <v>11097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35043</v>
      </c>
      <c r="C16" s="14">
        <f>C17+C18+C19</f>
        <v>22931</v>
      </c>
      <c r="D16" s="14">
        <f>D17+D18+D19</f>
        <v>27414</v>
      </c>
      <c r="E16" s="14">
        <f>E17+E18+E19</f>
        <v>3467</v>
      </c>
      <c r="F16" s="14">
        <f aca="true" t="shared" si="5" ref="F16:M16">F17+F18+F19</f>
        <v>22434</v>
      </c>
      <c r="G16" s="14">
        <f t="shared" si="5"/>
        <v>35726</v>
      </c>
      <c r="H16" s="14">
        <f t="shared" si="5"/>
        <v>30359</v>
      </c>
      <c r="I16" s="14">
        <f t="shared" si="5"/>
        <v>31801</v>
      </c>
      <c r="J16" s="14">
        <f t="shared" si="5"/>
        <v>21436</v>
      </c>
      <c r="K16" s="14">
        <f t="shared" si="5"/>
        <v>30662</v>
      </c>
      <c r="L16" s="14">
        <f t="shared" si="5"/>
        <v>9978</v>
      </c>
      <c r="M16" s="14">
        <f t="shared" si="5"/>
        <v>5882</v>
      </c>
      <c r="N16" s="12">
        <f t="shared" si="2"/>
        <v>277133</v>
      </c>
    </row>
    <row r="17" spans="1:25" ht="18.75" customHeight="1">
      <c r="A17" s="15" t="s">
        <v>16</v>
      </c>
      <c r="B17" s="14">
        <v>17307</v>
      </c>
      <c r="C17" s="14">
        <v>12266</v>
      </c>
      <c r="D17" s="14">
        <v>12174</v>
      </c>
      <c r="E17" s="14">
        <v>1712</v>
      </c>
      <c r="F17" s="14">
        <v>10894</v>
      </c>
      <c r="G17" s="14">
        <v>18417</v>
      </c>
      <c r="H17" s="14">
        <v>15763</v>
      </c>
      <c r="I17" s="14">
        <v>16149</v>
      </c>
      <c r="J17" s="14">
        <v>10647</v>
      </c>
      <c r="K17" s="14">
        <v>15308</v>
      </c>
      <c r="L17" s="14">
        <v>5116</v>
      </c>
      <c r="M17" s="14">
        <v>2802</v>
      </c>
      <c r="N17" s="12">
        <f t="shared" si="2"/>
        <v>138555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17666</v>
      </c>
      <c r="C18" s="14">
        <v>10619</v>
      </c>
      <c r="D18" s="14">
        <v>15182</v>
      </c>
      <c r="E18" s="14">
        <v>1751</v>
      </c>
      <c r="F18" s="14">
        <v>11482</v>
      </c>
      <c r="G18" s="14">
        <v>17190</v>
      </c>
      <c r="H18" s="14">
        <v>14528</v>
      </c>
      <c r="I18" s="14">
        <v>15605</v>
      </c>
      <c r="J18" s="14">
        <v>10741</v>
      </c>
      <c r="K18" s="14">
        <v>15323</v>
      </c>
      <c r="L18" s="14">
        <v>4848</v>
      </c>
      <c r="M18" s="14">
        <v>3071</v>
      </c>
      <c r="N18" s="12">
        <f t="shared" si="2"/>
        <v>138006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70</v>
      </c>
      <c r="C19" s="14">
        <v>46</v>
      </c>
      <c r="D19" s="14">
        <v>58</v>
      </c>
      <c r="E19" s="14">
        <v>4</v>
      </c>
      <c r="F19" s="14">
        <v>58</v>
      </c>
      <c r="G19" s="14">
        <v>119</v>
      </c>
      <c r="H19" s="14">
        <v>68</v>
      </c>
      <c r="I19" s="14">
        <v>47</v>
      </c>
      <c r="J19" s="14">
        <v>48</v>
      </c>
      <c r="K19" s="14">
        <v>31</v>
      </c>
      <c r="L19" s="14">
        <v>14</v>
      </c>
      <c r="M19" s="14">
        <v>9</v>
      </c>
      <c r="N19" s="12">
        <f t="shared" si="2"/>
        <v>572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134236</v>
      </c>
      <c r="C20" s="18">
        <f>C21+C22+C23</f>
        <v>82232</v>
      </c>
      <c r="D20" s="18">
        <f>D21+D22+D23</f>
        <v>75956</v>
      </c>
      <c r="E20" s="18">
        <f>E21+E22+E23</f>
        <v>10982</v>
      </c>
      <c r="F20" s="18">
        <f aca="true" t="shared" si="6" ref="F20:M20">F21+F22+F23</f>
        <v>68055</v>
      </c>
      <c r="G20" s="18">
        <f t="shared" si="6"/>
        <v>106405</v>
      </c>
      <c r="H20" s="18">
        <f t="shared" si="6"/>
        <v>110393</v>
      </c>
      <c r="I20" s="18">
        <f t="shared" si="6"/>
        <v>106431</v>
      </c>
      <c r="J20" s="18">
        <f t="shared" si="6"/>
        <v>68701</v>
      </c>
      <c r="K20" s="18">
        <f t="shared" si="6"/>
        <v>105724</v>
      </c>
      <c r="L20" s="18">
        <f t="shared" si="6"/>
        <v>37308</v>
      </c>
      <c r="M20" s="18">
        <f t="shared" si="6"/>
        <v>23253</v>
      </c>
      <c r="N20" s="12">
        <f aca="true" t="shared" si="7" ref="N20:N26">SUM(B20:M20)</f>
        <v>929676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75696</v>
      </c>
      <c r="C21" s="14">
        <v>50109</v>
      </c>
      <c r="D21" s="14">
        <v>44358</v>
      </c>
      <c r="E21" s="14">
        <v>6611</v>
      </c>
      <c r="F21" s="14">
        <v>39649</v>
      </c>
      <c r="G21" s="14">
        <v>63390</v>
      </c>
      <c r="H21" s="14">
        <v>66717</v>
      </c>
      <c r="I21" s="14">
        <v>63127</v>
      </c>
      <c r="J21" s="14">
        <v>39473</v>
      </c>
      <c r="K21" s="14">
        <v>58921</v>
      </c>
      <c r="L21" s="14">
        <v>20995</v>
      </c>
      <c r="M21" s="14">
        <v>12424</v>
      </c>
      <c r="N21" s="12">
        <f t="shared" si="7"/>
        <v>541470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57823</v>
      </c>
      <c r="C22" s="14">
        <v>31570</v>
      </c>
      <c r="D22" s="14">
        <v>31301</v>
      </c>
      <c r="E22" s="14">
        <v>4283</v>
      </c>
      <c r="F22" s="14">
        <v>27996</v>
      </c>
      <c r="G22" s="14">
        <v>42194</v>
      </c>
      <c r="H22" s="14">
        <v>43070</v>
      </c>
      <c r="I22" s="14">
        <v>42895</v>
      </c>
      <c r="J22" s="14">
        <v>28815</v>
      </c>
      <c r="K22" s="14">
        <v>46236</v>
      </c>
      <c r="L22" s="14">
        <v>16082</v>
      </c>
      <c r="M22" s="14">
        <v>10721</v>
      </c>
      <c r="N22" s="12">
        <f t="shared" si="7"/>
        <v>382986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717</v>
      </c>
      <c r="C23" s="14">
        <v>553</v>
      </c>
      <c r="D23" s="14">
        <v>297</v>
      </c>
      <c r="E23" s="14">
        <v>88</v>
      </c>
      <c r="F23" s="14">
        <v>410</v>
      </c>
      <c r="G23" s="14">
        <v>821</v>
      </c>
      <c r="H23" s="14">
        <v>606</v>
      </c>
      <c r="I23" s="14">
        <v>409</v>
      </c>
      <c r="J23" s="14">
        <v>413</v>
      </c>
      <c r="K23" s="14">
        <v>567</v>
      </c>
      <c r="L23" s="14">
        <v>231</v>
      </c>
      <c r="M23" s="14">
        <v>108</v>
      </c>
      <c r="N23" s="12">
        <f t="shared" si="7"/>
        <v>5220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70981</v>
      </c>
      <c r="C24" s="14">
        <f>C25+C26</f>
        <v>56697</v>
      </c>
      <c r="D24" s="14">
        <f>D25+D26</f>
        <v>58188</v>
      </c>
      <c r="E24" s="14">
        <f>E25+E26</f>
        <v>10283</v>
      </c>
      <c r="F24" s="14">
        <f aca="true" t="shared" si="8" ref="F24:M24">F25+F26</f>
        <v>55510</v>
      </c>
      <c r="G24" s="14">
        <f t="shared" si="8"/>
        <v>83566</v>
      </c>
      <c r="H24" s="14">
        <f t="shared" si="8"/>
        <v>72074</v>
      </c>
      <c r="I24" s="14">
        <f t="shared" si="8"/>
        <v>52205</v>
      </c>
      <c r="J24" s="14">
        <f t="shared" si="8"/>
        <v>44252</v>
      </c>
      <c r="K24" s="14">
        <f t="shared" si="8"/>
        <v>45013</v>
      </c>
      <c r="L24" s="14">
        <f t="shared" si="8"/>
        <v>14517</v>
      </c>
      <c r="M24" s="14">
        <f t="shared" si="8"/>
        <v>7843</v>
      </c>
      <c r="N24" s="12">
        <f t="shared" si="7"/>
        <v>571129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70969</v>
      </c>
      <c r="C25" s="14">
        <v>56681</v>
      </c>
      <c r="D25" s="14">
        <v>58179</v>
      </c>
      <c r="E25" s="14">
        <v>10280</v>
      </c>
      <c r="F25" s="14">
        <v>55499</v>
      </c>
      <c r="G25" s="14">
        <v>83548</v>
      </c>
      <c r="H25" s="14">
        <v>72063</v>
      </c>
      <c r="I25" s="14">
        <v>52192</v>
      </c>
      <c r="J25" s="14">
        <v>44249</v>
      </c>
      <c r="K25" s="14">
        <v>45010</v>
      </c>
      <c r="L25" s="14">
        <v>14515</v>
      </c>
      <c r="M25" s="14">
        <v>7837</v>
      </c>
      <c r="N25" s="12">
        <f t="shared" si="7"/>
        <v>571022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12</v>
      </c>
      <c r="C26" s="14">
        <v>16</v>
      </c>
      <c r="D26" s="14">
        <v>9</v>
      </c>
      <c r="E26" s="14">
        <v>3</v>
      </c>
      <c r="F26" s="14">
        <v>11</v>
      </c>
      <c r="G26" s="14">
        <v>18</v>
      </c>
      <c r="H26" s="14">
        <v>11</v>
      </c>
      <c r="I26" s="14">
        <v>13</v>
      </c>
      <c r="J26" s="14">
        <v>3</v>
      </c>
      <c r="K26" s="14">
        <v>3</v>
      </c>
      <c r="L26" s="14">
        <v>2</v>
      </c>
      <c r="M26" s="14">
        <v>6</v>
      </c>
      <c r="N26" s="12">
        <f t="shared" si="7"/>
        <v>107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889790.6707139598</v>
      </c>
      <c r="C36" s="61">
        <f aca="true" t="shared" si="11" ref="C36:M36">C37+C38+C39+C40</f>
        <v>625582.842742</v>
      </c>
      <c r="D36" s="61">
        <f t="shared" si="11"/>
        <v>644999.5964854</v>
      </c>
      <c r="E36" s="61">
        <f t="shared" si="11"/>
        <v>123330.6731936</v>
      </c>
      <c r="F36" s="61">
        <f t="shared" si="11"/>
        <v>611878.3461982</v>
      </c>
      <c r="G36" s="61">
        <f t="shared" si="11"/>
        <v>767339.8510000001</v>
      </c>
      <c r="H36" s="61">
        <f t="shared" si="11"/>
        <v>805517.4608</v>
      </c>
      <c r="I36" s="61">
        <f t="shared" si="11"/>
        <v>718399.3749068</v>
      </c>
      <c r="J36" s="61">
        <f t="shared" si="11"/>
        <v>566959.1190406</v>
      </c>
      <c r="K36" s="61">
        <f t="shared" si="11"/>
        <v>680436.4933539199</v>
      </c>
      <c r="L36" s="61">
        <f t="shared" si="11"/>
        <v>309945.13746023993</v>
      </c>
      <c r="M36" s="61">
        <f t="shared" si="11"/>
        <v>195682.08513472002</v>
      </c>
      <c r="N36" s="61">
        <f>N37+N38+N39+N40</f>
        <v>6939861.6510294415</v>
      </c>
    </row>
    <row r="37" spans="1:14" ht="18.75" customHeight="1">
      <c r="A37" s="58" t="s">
        <v>55</v>
      </c>
      <c r="B37" s="55">
        <f aca="true" t="shared" si="12" ref="B37:M37">B29*B7</f>
        <v>889248.1991999999</v>
      </c>
      <c r="C37" s="55">
        <f t="shared" si="12"/>
        <v>625061.7776</v>
      </c>
      <c r="D37" s="55">
        <f t="shared" si="12"/>
        <v>634650.0784</v>
      </c>
      <c r="E37" s="55">
        <f t="shared" si="12"/>
        <v>122990.9604</v>
      </c>
      <c r="F37" s="55">
        <f t="shared" si="12"/>
        <v>611551.876</v>
      </c>
      <c r="G37" s="55">
        <f t="shared" si="12"/>
        <v>767005.4075000001</v>
      </c>
      <c r="H37" s="55">
        <f t="shared" si="12"/>
        <v>804912.048</v>
      </c>
      <c r="I37" s="55">
        <f t="shared" si="12"/>
        <v>717980.3096</v>
      </c>
      <c r="J37" s="55">
        <f t="shared" si="12"/>
        <v>566508.5998000001</v>
      </c>
      <c r="K37" s="55">
        <f t="shared" si="12"/>
        <v>679890.2198</v>
      </c>
      <c r="L37" s="55">
        <f t="shared" si="12"/>
        <v>309603.6552</v>
      </c>
      <c r="M37" s="55">
        <f t="shared" si="12"/>
        <v>195558.5491</v>
      </c>
      <c r="N37" s="57">
        <f>SUM(B37:M37)</f>
        <v>6924961.6806000015</v>
      </c>
    </row>
    <row r="38" spans="1:14" ht="18.75" customHeight="1">
      <c r="A38" s="58" t="s">
        <v>56</v>
      </c>
      <c r="B38" s="55">
        <f aca="true" t="shared" si="13" ref="B38:M38">B30*B7</f>
        <v>-2714.60848604</v>
      </c>
      <c r="C38" s="55">
        <f t="shared" si="13"/>
        <v>-1871.4548579999998</v>
      </c>
      <c r="D38" s="55">
        <f t="shared" si="13"/>
        <v>-1940.8619145999999</v>
      </c>
      <c r="E38" s="55">
        <f t="shared" si="13"/>
        <v>-306.5672064</v>
      </c>
      <c r="F38" s="55">
        <f t="shared" si="13"/>
        <v>-1834.9298018000002</v>
      </c>
      <c r="G38" s="55">
        <f t="shared" si="13"/>
        <v>-2327.7165</v>
      </c>
      <c r="H38" s="55">
        <f t="shared" si="13"/>
        <v>-2292.1472</v>
      </c>
      <c r="I38" s="55">
        <f t="shared" si="13"/>
        <v>-2127.5346932</v>
      </c>
      <c r="J38" s="55">
        <f t="shared" si="13"/>
        <v>-1668.0807594</v>
      </c>
      <c r="K38" s="55">
        <f t="shared" si="13"/>
        <v>-2055.96644608</v>
      </c>
      <c r="L38" s="55">
        <f t="shared" si="13"/>
        <v>-929.67773976</v>
      </c>
      <c r="M38" s="55">
        <f t="shared" si="13"/>
        <v>-595.50396528</v>
      </c>
      <c r="N38" s="25">
        <f>SUM(B38:M38)</f>
        <v>-20665.049570560004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-79674.6</v>
      </c>
      <c r="C42" s="25">
        <f aca="true" t="shared" si="15" ref="C42:M42">+C43+C46+C54+C55</f>
        <v>-81703.8</v>
      </c>
      <c r="D42" s="25">
        <f t="shared" si="15"/>
        <v>-61244.6</v>
      </c>
      <c r="E42" s="25">
        <f t="shared" si="15"/>
        <v>-7094.6</v>
      </c>
      <c r="F42" s="25">
        <f t="shared" si="15"/>
        <v>-51588.8</v>
      </c>
      <c r="G42" s="25">
        <f t="shared" si="15"/>
        <v>-92435</v>
      </c>
      <c r="H42" s="25">
        <f t="shared" si="15"/>
        <v>-104777.4</v>
      </c>
      <c r="I42" s="25">
        <f t="shared" si="15"/>
        <v>-52588.2</v>
      </c>
      <c r="J42" s="25">
        <f t="shared" si="15"/>
        <v>-64942</v>
      </c>
      <c r="K42" s="25">
        <f t="shared" si="15"/>
        <v>-56327.4</v>
      </c>
      <c r="L42" s="25">
        <f t="shared" si="15"/>
        <v>-31866.8</v>
      </c>
      <c r="M42" s="25">
        <f t="shared" si="15"/>
        <v>-22917.8</v>
      </c>
      <c r="N42" s="25">
        <f>+N43+N46+N54+N55</f>
        <v>-707161.0000000001</v>
      </c>
    </row>
    <row r="43" spans="1:14" ht="18.75" customHeight="1">
      <c r="A43" s="17" t="s">
        <v>60</v>
      </c>
      <c r="B43" s="26">
        <f>B44+B45</f>
        <v>-79674.6</v>
      </c>
      <c r="C43" s="26">
        <f>C44+C45</f>
        <v>-81703.8</v>
      </c>
      <c r="D43" s="26">
        <f>D44+D45</f>
        <v>-61244.6</v>
      </c>
      <c r="E43" s="26">
        <f>E44+E45</f>
        <v>-7094.6</v>
      </c>
      <c r="F43" s="26">
        <f aca="true" t="shared" si="16" ref="F43:M43">F44+F45</f>
        <v>-51588.8</v>
      </c>
      <c r="G43" s="26">
        <f t="shared" si="16"/>
        <v>-92435</v>
      </c>
      <c r="H43" s="26">
        <f t="shared" si="16"/>
        <v>-104777.4</v>
      </c>
      <c r="I43" s="26">
        <f t="shared" si="16"/>
        <v>-52588.2</v>
      </c>
      <c r="J43" s="26">
        <f t="shared" si="16"/>
        <v>-64942</v>
      </c>
      <c r="K43" s="26">
        <f t="shared" si="16"/>
        <v>-56327.4</v>
      </c>
      <c r="L43" s="26">
        <f t="shared" si="16"/>
        <v>-31866.8</v>
      </c>
      <c r="M43" s="26">
        <f t="shared" si="16"/>
        <v>-22917.8</v>
      </c>
      <c r="N43" s="25">
        <f aca="true" t="shared" si="17" ref="N43:N55">SUM(B43:M43)</f>
        <v>-707161.0000000001</v>
      </c>
    </row>
    <row r="44" spans="1:25" ht="18.75" customHeight="1">
      <c r="A44" s="13" t="s">
        <v>61</v>
      </c>
      <c r="B44" s="20">
        <f>ROUND(-B9*$D$3,2)</f>
        <v>-79674.6</v>
      </c>
      <c r="C44" s="20">
        <f>ROUND(-C9*$D$3,2)</f>
        <v>-81703.8</v>
      </c>
      <c r="D44" s="20">
        <f>ROUND(-D9*$D$3,2)</f>
        <v>-61244.6</v>
      </c>
      <c r="E44" s="20">
        <f>ROUND(-E9*$D$3,2)</f>
        <v>-7094.6</v>
      </c>
      <c r="F44" s="20">
        <f aca="true" t="shared" si="18" ref="F44:M44">ROUND(-F9*$D$3,2)</f>
        <v>-51588.8</v>
      </c>
      <c r="G44" s="20">
        <f t="shared" si="18"/>
        <v>-92435</v>
      </c>
      <c r="H44" s="20">
        <f t="shared" si="18"/>
        <v>-104777.4</v>
      </c>
      <c r="I44" s="20">
        <f t="shared" si="18"/>
        <v>-52588.2</v>
      </c>
      <c r="J44" s="20">
        <f t="shared" si="18"/>
        <v>-64942</v>
      </c>
      <c r="K44" s="20">
        <f t="shared" si="18"/>
        <v>-56327.4</v>
      </c>
      <c r="L44" s="20">
        <f t="shared" si="18"/>
        <v>-31866.8</v>
      </c>
      <c r="M44" s="20">
        <f t="shared" si="18"/>
        <v>-22917.8</v>
      </c>
      <c r="N44" s="47">
        <f t="shared" si="17"/>
        <v>-707161.0000000001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810116.0707139599</v>
      </c>
      <c r="C57" s="29">
        <f t="shared" si="21"/>
        <v>543879.042742</v>
      </c>
      <c r="D57" s="29">
        <f t="shared" si="21"/>
        <v>583754.9964854</v>
      </c>
      <c r="E57" s="29">
        <f t="shared" si="21"/>
        <v>116236.0731936</v>
      </c>
      <c r="F57" s="29">
        <f t="shared" si="21"/>
        <v>560289.5461982</v>
      </c>
      <c r="G57" s="29">
        <f t="shared" si="21"/>
        <v>674904.8510000001</v>
      </c>
      <c r="H57" s="29">
        <f t="shared" si="21"/>
        <v>700740.0608</v>
      </c>
      <c r="I57" s="29">
        <f t="shared" si="21"/>
        <v>665811.1749068</v>
      </c>
      <c r="J57" s="29">
        <f t="shared" si="21"/>
        <v>502017.1190406</v>
      </c>
      <c r="K57" s="29">
        <f t="shared" si="21"/>
        <v>624109.0933539199</v>
      </c>
      <c r="L57" s="29">
        <f t="shared" si="21"/>
        <v>278078.33746023994</v>
      </c>
      <c r="M57" s="29">
        <f t="shared" si="21"/>
        <v>172764.28513472003</v>
      </c>
      <c r="N57" s="29">
        <f>SUM(B57:M57)</f>
        <v>6232700.65102944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810116.06</v>
      </c>
      <c r="C60" s="36">
        <f aca="true" t="shared" si="22" ref="C60:M60">SUM(C61:C74)</f>
        <v>543879.04</v>
      </c>
      <c r="D60" s="36">
        <f t="shared" si="22"/>
        <v>583755</v>
      </c>
      <c r="E60" s="36">
        <f t="shared" si="22"/>
        <v>116236.07</v>
      </c>
      <c r="F60" s="36">
        <f t="shared" si="22"/>
        <v>560289.55</v>
      </c>
      <c r="G60" s="36">
        <f t="shared" si="22"/>
        <v>674904.85</v>
      </c>
      <c r="H60" s="36">
        <f t="shared" si="22"/>
        <v>700740.05</v>
      </c>
      <c r="I60" s="36">
        <f t="shared" si="22"/>
        <v>665811.18</v>
      </c>
      <c r="J60" s="36">
        <f t="shared" si="22"/>
        <v>502017.12</v>
      </c>
      <c r="K60" s="36">
        <f t="shared" si="22"/>
        <v>624109.09</v>
      </c>
      <c r="L60" s="36">
        <f t="shared" si="22"/>
        <v>278078.34</v>
      </c>
      <c r="M60" s="36">
        <f t="shared" si="22"/>
        <v>172764.29</v>
      </c>
      <c r="N60" s="29">
        <f>SUM(N61:N74)</f>
        <v>6232700.64</v>
      </c>
    </row>
    <row r="61" spans="1:15" ht="18.75" customHeight="1">
      <c r="A61" s="17" t="s">
        <v>75</v>
      </c>
      <c r="B61" s="36">
        <v>156160.2</v>
      </c>
      <c r="C61" s="36">
        <v>160801.24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316961.44</v>
      </c>
      <c r="O61"/>
    </row>
    <row r="62" spans="1:15" ht="18.75" customHeight="1">
      <c r="A62" s="17" t="s">
        <v>76</v>
      </c>
      <c r="B62" s="36">
        <v>653955.86</v>
      </c>
      <c r="C62" s="36">
        <v>383077.8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1037033.6599999999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583755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583755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116236.07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116236.07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560289.55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560289.55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674904.85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674904.85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543387.38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543387.38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157352.67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157352.67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665811.18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665811.18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502017.12</v>
      </c>
      <c r="K70" s="35">
        <v>0</v>
      </c>
      <c r="L70" s="35">
        <v>0</v>
      </c>
      <c r="M70" s="35">
        <v>0</v>
      </c>
      <c r="N70" s="29">
        <f t="shared" si="23"/>
        <v>502017.12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624109.09</v>
      </c>
      <c r="L71" s="35">
        <v>0</v>
      </c>
      <c r="M71" s="62"/>
      <c r="N71" s="26">
        <f t="shared" si="23"/>
        <v>624109.09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278078.34</v>
      </c>
      <c r="M72" s="35">
        <v>0</v>
      </c>
      <c r="N72" s="29">
        <f t="shared" si="23"/>
        <v>278078.34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172764.29</v>
      </c>
      <c r="N73" s="26">
        <f t="shared" si="23"/>
        <v>172764.29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2.2765574414771734</v>
      </c>
      <c r="C78" s="45">
        <v>2.232744880744619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1.9799213522113772</v>
      </c>
      <c r="C79" s="45">
        <v>1.8675194302929774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1.8154306349451543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2.5270607571838375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2.120131204689471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1.6812327618505092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1.9774124778730127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1.9366184224149776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1.9207204175827348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2.163619263479137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2.0685606987065195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2.4566065679113556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2.40581881720152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2017-01-24T16:59:31Z</dcterms:modified>
  <cp:category/>
  <cp:version/>
  <cp:contentType/>
  <cp:contentStatus/>
</cp:coreProperties>
</file>