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<sst xmlns="http://schemas.openxmlformats.org/spreadsheetml/2006/main" count="105" uniqueCount="103">
  <si>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</si>
  <si>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</si>
  <si>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</si>
  <si>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</si>
  <si>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</si>
  <si>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</si>
  <si>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</si>
  <si>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</si>
  <si>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</si>
  <si>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</si>
  <si>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</si>
  <si>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</si>
  <si>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</si>
  <si>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</si>
  <si>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</si>
  <si>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</si>
  <si>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</si>
  <si>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</si>
  <si>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</si>
  <si>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</si>
  <si>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</si>
  <si>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</si>
  <si>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</si>
  <si>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</si>
  <si>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</si>
  <si>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</si>
  <si>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</si>
  <si>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</si>
  <si>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</si>
  <si>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</si>
  <si>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</si>
  <si>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</si>
  <si>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</si>
  <si>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</si>
  <si>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</si>
  <si>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</si>
  <si>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</si>
  <si>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</si>
  <si>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</si>
  <si>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</si>
  <si>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</si>
  <si>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</si>
  <si>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</si>
  <si>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</si>
  <si>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</si>
  <si>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</si>
  <si>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</si>
  <si>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</si>
  <si>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</si>
  <si>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</si>
  <si>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</si>
  <si>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</si>
  <si>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</si>
  <si>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</si>
  <si>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</si>
  <si>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</si>
  <si>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</si>
  <si>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</si>
  <si>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</si>
  <si>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</si>
  <si>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</si>
  <si>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</si>
  <si>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</si>
  <si>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</si>
  <si>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</si>
  <si>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</si>
  <si>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</si>
  <si>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</si>
  <si>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</si>
  <si>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</si>
  <si>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</si>
  <si>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</si>
  <si>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</si>
  <si>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</si>
  <si>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</si>
  <si>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</si>
  <si>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</si>
  <si>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</si>
  <si>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</si>
  <si>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</si>
  <si>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</si>
  <si>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</si>
  <si>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</si>
  <si>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</si>
  <si>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</si>
  <si>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</si>
  <si>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</si>
  <si>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</si>
  <si>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</si>
  <si>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</si>
  <si>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</si>
  <si>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</si>
  <si>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</si>
  <si>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</si>
  <si>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</si>
  <si>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</si>
  <si>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</si>
  <si>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</si>
  <si>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</si>
  <si>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</si>
  <si>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</si>
  <si>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</si>
  <si>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04/01/17 - VENCIMENTO 18/01/17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</si>
</sst>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0" sqref="H80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410515</v>
      </c>
      <c r="C7" s="10">
        <f>C8+C20+C24</f>
        <v>285543</v>
      </c>
      <c r="D7" s="10">
        <f>D8+D20+D24</f>
        <v>324150</v>
      </c>
      <c r="E7" s="10">
        <f>E8+E20+E24</f>
        <v>45982</v>
      </c>
      <c r="F7" s="10">
        <f aca="true" t="shared" si="0" ref="F7:M7">F8+F20+F24</f>
        <v>268054</v>
      </c>
      <c r="G7" s="10">
        <f t="shared" si="0"/>
        <v>415310</v>
      </c>
      <c r="H7" s="10">
        <f t="shared" si="0"/>
        <v>377283</v>
      </c>
      <c r="I7" s="10">
        <f t="shared" si="0"/>
        <v>350374</v>
      </c>
      <c r="J7" s="10">
        <f t="shared" si="0"/>
        <v>246484</v>
      </c>
      <c r="K7" s="10">
        <f t="shared" si="0"/>
        <v>312064</v>
      </c>
      <c r="L7" s="10">
        <f t="shared" si="0"/>
        <v>117005</v>
      </c>
      <c r="M7" s="10">
        <f t="shared" si="0"/>
        <v>75296</v>
      </c>
      <c r="N7" s="10">
        <f>+N8+N20+N24</f>
        <v>3228060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211407</v>
      </c>
      <c r="C8" s="12">
        <f>+C9+C12+C16</f>
        <v>156126</v>
      </c>
      <c r="D8" s="12">
        <f>+D9+D12+D16</f>
        <v>189081</v>
      </c>
      <c r="E8" s="12">
        <f>+E9+E12+E16</f>
        <v>24639</v>
      </c>
      <c r="F8" s="12">
        <f aca="true" t="shared" si="1" ref="F8:M8">+F9+F12+F16</f>
        <v>146106</v>
      </c>
      <c r="G8" s="12">
        <f t="shared" si="1"/>
        <v>232738</v>
      </c>
      <c r="H8" s="12">
        <f t="shared" si="1"/>
        <v>200860</v>
      </c>
      <c r="I8" s="12">
        <f t="shared" si="1"/>
        <v>195289</v>
      </c>
      <c r="J8" s="12">
        <f t="shared" si="1"/>
        <v>136106</v>
      </c>
      <c r="K8" s="12">
        <f t="shared" si="1"/>
        <v>165005</v>
      </c>
      <c r="L8" s="12">
        <f t="shared" si="1"/>
        <v>67226</v>
      </c>
      <c r="M8" s="12">
        <f t="shared" si="1"/>
        <v>45274</v>
      </c>
      <c r="N8" s="12">
        <f>SUM(B8:M8)</f>
        <v>1769857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19525</v>
      </c>
      <c r="C9" s="14">
        <v>18320</v>
      </c>
      <c r="D9" s="14">
        <v>14569</v>
      </c>
      <c r="E9" s="14">
        <v>1467</v>
      </c>
      <c r="F9" s="14">
        <v>12092</v>
      </c>
      <c r="G9" s="14">
        <v>21798</v>
      </c>
      <c r="H9" s="14">
        <v>24973</v>
      </c>
      <c r="I9" s="14">
        <v>13358</v>
      </c>
      <c r="J9" s="14">
        <v>16194</v>
      </c>
      <c r="K9" s="14">
        <v>14134</v>
      </c>
      <c r="L9" s="14">
        <v>7571</v>
      </c>
      <c r="M9" s="14">
        <v>5292</v>
      </c>
      <c r="N9" s="12">
        <f aca="true" t="shared" si="2" ref="N9:N19">SUM(B9:M9)</f>
        <v>169293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19525</v>
      </c>
      <c r="C10" s="14">
        <f>+C9-C11</f>
        <v>18320</v>
      </c>
      <c r="D10" s="14">
        <f>+D9-D11</f>
        <v>14569</v>
      </c>
      <c r="E10" s="14">
        <f>+E9-E11</f>
        <v>1467</v>
      </c>
      <c r="F10" s="14">
        <f aca="true" t="shared" si="3" ref="F10:M10">+F9-F11</f>
        <v>12092</v>
      </c>
      <c r="G10" s="14">
        <f t="shared" si="3"/>
        <v>21798</v>
      </c>
      <c r="H10" s="14">
        <f t="shared" si="3"/>
        <v>24973</v>
      </c>
      <c r="I10" s="14">
        <f t="shared" si="3"/>
        <v>13358</v>
      </c>
      <c r="J10" s="14">
        <f t="shared" si="3"/>
        <v>16194</v>
      </c>
      <c r="K10" s="14">
        <f t="shared" si="3"/>
        <v>14134</v>
      </c>
      <c r="L10" s="14">
        <f t="shared" si="3"/>
        <v>7571</v>
      </c>
      <c r="M10" s="14">
        <f t="shared" si="3"/>
        <v>5292</v>
      </c>
      <c r="N10" s="12">
        <f t="shared" si="2"/>
        <v>169293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158058</v>
      </c>
      <c r="C12" s="14">
        <f>C13+C14+C15</f>
        <v>116157</v>
      </c>
      <c r="D12" s="14">
        <f>D13+D14+D15</f>
        <v>147426</v>
      </c>
      <c r="E12" s="14">
        <f>E13+E14+E15</f>
        <v>19759</v>
      </c>
      <c r="F12" s="14">
        <f aca="true" t="shared" si="4" ref="F12:M12">F13+F14+F15</f>
        <v>112525</v>
      </c>
      <c r="G12" s="14">
        <f t="shared" si="4"/>
        <v>177338</v>
      </c>
      <c r="H12" s="14">
        <f t="shared" si="4"/>
        <v>147065</v>
      </c>
      <c r="I12" s="14">
        <f t="shared" si="4"/>
        <v>151214</v>
      </c>
      <c r="J12" s="14">
        <f t="shared" si="4"/>
        <v>99299</v>
      </c>
      <c r="K12" s="14">
        <f t="shared" si="4"/>
        <v>120851</v>
      </c>
      <c r="L12" s="14">
        <f t="shared" si="4"/>
        <v>50158</v>
      </c>
      <c r="M12" s="14">
        <f t="shared" si="4"/>
        <v>34301</v>
      </c>
      <c r="N12" s="12">
        <f t="shared" si="2"/>
        <v>1334151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78535</v>
      </c>
      <c r="C13" s="14">
        <v>59368</v>
      </c>
      <c r="D13" s="14">
        <v>71165</v>
      </c>
      <c r="E13" s="14">
        <v>9962</v>
      </c>
      <c r="F13" s="14">
        <v>55142</v>
      </c>
      <c r="G13" s="14">
        <v>87975</v>
      </c>
      <c r="H13" s="14">
        <v>76628</v>
      </c>
      <c r="I13" s="14">
        <v>77477</v>
      </c>
      <c r="J13" s="14">
        <v>49179</v>
      </c>
      <c r="K13" s="14">
        <v>59562</v>
      </c>
      <c r="L13" s="14">
        <v>24185</v>
      </c>
      <c r="M13" s="14">
        <v>16005</v>
      </c>
      <c r="N13" s="12">
        <f t="shared" si="2"/>
        <v>665183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78237</v>
      </c>
      <c r="C14" s="14">
        <v>55411</v>
      </c>
      <c r="D14" s="14">
        <v>75399</v>
      </c>
      <c r="E14" s="14">
        <v>9591</v>
      </c>
      <c r="F14" s="14">
        <v>56302</v>
      </c>
      <c r="G14" s="14">
        <v>87184</v>
      </c>
      <c r="H14" s="14">
        <v>69026</v>
      </c>
      <c r="I14" s="14">
        <v>72827</v>
      </c>
      <c r="J14" s="14">
        <v>49176</v>
      </c>
      <c r="K14" s="14">
        <v>60322</v>
      </c>
      <c r="L14" s="14">
        <v>25544</v>
      </c>
      <c r="M14" s="14">
        <v>18064</v>
      </c>
      <c r="N14" s="12">
        <f t="shared" si="2"/>
        <v>657083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1286</v>
      </c>
      <c r="C15" s="14">
        <v>1378</v>
      </c>
      <c r="D15" s="14">
        <v>862</v>
      </c>
      <c r="E15" s="14">
        <v>206</v>
      </c>
      <c r="F15" s="14">
        <v>1081</v>
      </c>
      <c r="G15" s="14">
        <v>2179</v>
      </c>
      <c r="H15" s="14">
        <v>1411</v>
      </c>
      <c r="I15" s="14">
        <v>910</v>
      </c>
      <c r="J15" s="14">
        <v>944</v>
      </c>
      <c r="K15" s="14">
        <v>967</v>
      </c>
      <c r="L15" s="14">
        <v>429</v>
      </c>
      <c r="M15" s="14">
        <v>232</v>
      </c>
      <c r="N15" s="12">
        <f t="shared" si="2"/>
        <v>11885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33824</v>
      </c>
      <c r="C16" s="14">
        <f>C17+C18+C19</f>
        <v>21649</v>
      </c>
      <c r="D16" s="14">
        <f>D17+D18+D19</f>
        <v>27086</v>
      </c>
      <c r="E16" s="14">
        <f>E17+E18+E19</f>
        <v>3413</v>
      </c>
      <c r="F16" s="14">
        <f aca="true" t="shared" si="5" ref="F16:M16">F17+F18+F19</f>
        <v>21489</v>
      </c>
      <c r="G16" s="14">
        <f t="shared" si="5"/>
        <v>33602</v>
      </c>
      <c r="H16" s="14">
        <f t="shared" si="5"/>
        <v>28822</v>
      </c>
      <c r="I16" s="14">
        <f t="shared" si="5"/>
        <v>30717</v>
      </c>
      <c r="J16" s="14">
        <f t="shared" si="5"/>
        <v>20613</v>
      </c>
      <c r="K16" s="14">
        <f t="shared" si="5"/>
        <v>30020</v>
      </c>
      <c r="L16" s="14">
        <f t="shared" si="5"/>
        <v>9497</v>
      </c>
      <c r="M16" s="14">
        <f t="shared" si="5"/>
        <v>5681</v>
      </c>
      <c r="N16" s="12">
        <f t="shared" si="2"/>
        <v>266413</v>
      </c>
    </row>
    <row r="17" spans="1:25" ht="18.75" customHeight="1">
      <c r="A17" s="15" t="s">
        <v>16</v>
      </c>
      <c r="B17" s="14">
        <v>16868</v>
      </c>
      <c r="C17" s="14">
        <v>11700</v>
      </c>
      <c r="D17" s="14">
        <v>11931</v>
      </c>
      <c r="E17" s="14">
        <v>1679</v>
      </c>
      <c r="F17" s="14">
        <v>10376</v>
      </c>
      <c r="G17" s="14">
        <v>16992</v>
      </c>
      <c r="H17" s="14">
        <v>14851</v>
      </c>
      <c r="I17" s="14">
        <v>15784</v>
      </c>
      <c r="J17" s="14">
        <v>10339</v>
      </c>
      <c r="K17" s="14">
        <v>15120</v>
      </c>
      <c r="L17" s="14">
        <v>4829</v>
      </c>
      <c r="M17" s="14">
        <v>2656</v>
      </c>
      <c r="N17" s="12">
        <f t="shared" si="2"/>
        <v>133125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16808</v>
      </c>
      <c r="C18" s="14">
        <v>9823</v>
      </c>
      <c r="D18" s="14">
        <v>15062</v>
      </c>
      <c r="E18" s="14">
        <v>1726</v>
      </c>
      <c r="F18" s="14">
        <v>11011</v>
      </c>
      <c r="G18" s="14">
        <v>16417</v>
      </c>
      <c r="H18" s="14">
        <v>13852</v>
      </c>
      <c r="I18" s="14">
        <v>14841</v>
      </c>
      <c r="J18" s="14">
        <v>10188</v>
      </c>
      <c r="K18" s="14">
        <v>14842</v>
      </c>
      <c r="L18" s="14">
        <v>4637</v>
      </c>
      <c r="M18" s="14">
        <v>3010</v>
      </c>
      <c r="N18" s="12">
        <f t="shared" si="2"/>
        <v>132217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148</v>
      </c>
      <c r="C19" s="14">
        <v>126</v>
      </c>
      <c r="D19" s="14">
        <v>93</v>
      </c>
      <c r="E19" s="14">
        <v>8</v>
      </c>
      <c r="F19" s="14">
        <v>102</v>
      </c>
      <c r="G19" s="14">
        <v>193</v>
      </c>
      <c r="H19" s="14">
        <v>119</v>
      </c>
      <c r="I19" s="14">
        <v>92</v>
      </c>
      <c r="J19" s="14">
        <v>86</v>
      </c>
      <c r="K19" s="14">
        <v>58</v>
      </c>
      <c r="L19" s="14">
        <v>31</v>
      </c>
      <c r="M19" s="14">
        <v>15</v>
      </c>
      <c r="N19" s="12">
        <f t="shared" si="2"/>
        <v>1071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120140</v>
      </c>
      <c r="C20" s="18">
        <f>C21+C22+C23</f>
        <v>70529</v>
      </c>
      <c r="D20" s="18">
        <f>D21+D22+D23</f>
        <v>71107</v>
      </c>
      <c r="E20" s="18">
        <f>E21+E22+E23</f>
        <v>10178</v>
      </c>
      <c r="F20" s="18">
        <f aca="true" t="shared" si="6" ref="F20:M20">F21+F22+F23</f>
        <v>61144</v>
      </c>
      <c r="G20" s="18">
        <f t="shared" si="6"/>
        <v>93847</v>
      </c>
      <c r="H20" s="18">
        <f t="shared" si="6"/>
        <v>97708</v>
      </c>
      <c r="I20" s="18">
        <f t="shared" si="6"/>
        <v>95530</v>
      </c>
      <c r="J20" s="18">
        <f t="shared" si="6"/>
        <v>62294</v>
      </c>
      <c r="K20" s="18">
        <f t="shared" si="6"/>
        <v>95844</v>
      </c>
      <c r="L20" s="18">
        <f t="shared" si="6"/>
        <v>33730</v>
      </c>
      <c r="M20" s="18">
        <f t="shared" si="6"/>
        <v>21138</v>
      </c>
      <c r="N20" s="12">
        <f aca="true" t="shared" si="7" ref="N20:N26">SUM(B20:M20)</f>
        <v>833189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64458</v>
      </c>
      <c r="C21" s="14">
        <v>40724</v>
      </c>
      <c r="D21" s="14">
        <v>38480</v>
      </c>
      <c r="E21" s="14">
        <v>5699</v>
      </c>
      <c r="F21" s="14">
        <v>33361</v>
      </c>
      <c r="G21" s="14">
        <v>52075</v>
      </c>
      <c r="H21" s="14">
        <v>56520</v>
      </c>
      <c r="I21" s="14">
        <v>53879</v>
      </c>
      <c r="J21" s="14">
        <v>34195</v>
      </c>
      <c r="K21" s="14">
        <v>51173</v>
      </c>
      <c r="L21" s="14">
        <v>18039</v>
      </c>
      <c r="M21" s="14">
        <v>10828</v>
      </c>
      <c r="N21" s="12">
        <f t="shared" si="7"/>
        <v>459431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54906</v>
      </c>
      <c r="C22" s="14">
        <v>29198</v>
      </c>
      <c r="D22" s="14">
        <v>32285</v>
      </c>
      <c r="E22" s="14">
        <v>4393</v>
      </c>
      <c r="F22" s="14">
        <v>27315</v>
      </c>
      <c r="G22" s="14">
        <v>40905</v>
      </c>
      <c r="H22" s="14">
        <v>40488</v>
      </c>
      <c r="I22" s="14">
        <v>41138</v>
      </c>
      <c r="J22" s="14">
        <v>27680</v>
      </c>
      <c r="K22" s="14">
        <v>44053</v>
      </c>
      <c r="L22" s="14">
        <v>15442</v>
      </c>
      <c r="M22" s="14">
        <v>10203</v>
      </c>
      <c r="N22" s="12">
        <f t="shared" si="7"/>
        <v>368006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776</v>
      </c>
      <c r="C23" s="14">
        <v>607</v>
      </c>
      <c r="D23" s="14">
        <v>342</v>
      </c>
      <c r="E23" s="14">
        <v>86</v>
      </c>
      <c r="F23" s="14">
        <v>468</v>
      </c>
      <c r="G23" s="14">
        <v>867</v>
      </c>
      <c r="H23" s="14">
        <v>700</v>
      </c>
      <c r="I23" s="14">
        <v>513</v>
      </c>
      <c r="J23" s="14">
        <v>419</v>
      </c>
      <c r="K23" s="14">
        <v>618</v>
      </c>
      <c r="L23" s="14">
        <v>249</v>
      </c>
      <c r="M23" s="14">
        <v>107</v>
      </c>
      <c r="N23" s="12">
        <f t="shared" si="7"/>
        <v>5752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78968</v>
      </c>
      <c r="C24" s="14">
        <f>C25+C26</f>
        <v>58888</v>
      </c>
      <c r="D24" s="14">
        <f>D25+D26</f>
        <v>63962</v>
      </c>
      <c r="E24" s="14">
        <f>E25+E26</f>
        <v>11165</v>
      </c>
      <c r="F24" s="14">
        <f aca="true" t="shared" si="8" ref="F24:M24">F25+F26</f>
        <v>60804</v>
      </c>
      <c r="G24" s="14">
        <f t="shared" si="8"/>
        <v>88725</v>
      </c>
      <c r="H24" s="14">
        <f t="shared" si="8"/>
        <v>78715</v>
      </c>
      <c r="I24" s="14">
        <f t="shared" si="8"/>
        <v>59555</v>
      </c>
      <c r="J24" s="14">
        <f t="shared" si="8"/>
        <v>48084</v>
      </c>
      <c r="K24" s="14">
        <f t="shared" si="8"/>
        <v>51215</v>
      </c>
      <c r="L24" s="14">
        <f t="shared" si="8"/>
        <v>16049</v>
      </c>
      <c r="M24" s="14">
        <f t="shared" si="8"/>
        <v>8884</v>
      </c>
      <c r="N24" s="12">
        <f t="shared" si="7"/>
        <v>625014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69918</v>
      </c>
      <c r="C25" s="14">
        <v>53255</v>
      </c>
      <c r="D25" s="14">
        <v>57189</v>
      </c>
      <c r="E25" s="14">
        <v>10138</v>
      </c>
      <c r="F25" s="14">
        <v>55002</v>
      </c>
      <c r="G25" s="14">
        <v>80033</v>
      </c>
      <c r="H25" s="14">
        <v>71464</v>
      </c>
      <c r="I25" s="14">
        <v>52589</v>
      </c>
      <c r="J25" s="14">
        <v>43647</v>
      </c>
      <c r="K25" s="14">
        <v>45123</v>
      </c>
      <c r="L25" s="14">
        <v>14278</v>
      </c>
      <c r="M25" s="14">
        <v>7566</v>
      </c>
      <c r="N25" s="12">
        <f t="shared" si="7"/>
        <v>560202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9050</v>
      </c>
      <c r="C26" s="14">
        <v>5633</v>
      </c>
      <c r="D26" s="14">
        <v>6773</v>
      </c>
      <c r="E26" s="14">
        <v>1027</v>
      </c>
      <c r="F26" s="14">
        <v>5802</v>
      </c>
      <c r="G26" s="14">
        <v>8692</v>
      </c>
      <c r="H26" s="14">
        <v>7251</v>
      </c>
      <c r="I26" s="14">
        <v>6966</v>
      </c>
      <c r="J26" s="14">
        <v>4437</v>
      </c>
      <c r="K26" s="14">
        <v>6092</v>
      </c>
      <c r="L26" s="14">
        <v>1771</v>
      </c>
      <c r="M26" s="14">
        <v>1318</v>
      </c>
      <c r="N26" s="12">
        <f t="shared" si="7"/>
        <v>64812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833731.1664118998</v>
      </c>
      <c r="C36" s="61">
        <f aca="true" t="shared" si="11" ref="C36:M36">C37+C38+C39+C40</f>
        <v>560495.0225615</v>
      </c>
      <c r="D36" s="61">
        <f t="shared" si="11"/>
        <v>598758.7837075001</v>
      </c>
      <c r="E36" s="61">
        <f t="shared" si="11"/>
        <v>116236.6776688</v>
      </c>
      <c r="F36" s="61">
        <f t="shared" si="11"/>
        <v>568463.5520707001</v>
      </c>
      <c r="G36" s="61">
        <f t="shared" si="11"/>
        <v>698472.5340000001</v>
      </c>
      <c r="H36" s="61">
        <f t="shared" si="11"/>
        <v>742711.7947</v>
      </c>
      <c r="I36" s="61">
        <f t="shared" si="11"/>
        <v>673131.5330131999</v>
      </c>
      <c r="J36" s="61">
        <f t="shared" si="11"/>
        <v>533423.3164012</v>
      </c>
      <c r="K36" s="61">
        <f t="shared" si="11"/>
        <v>645656.8467046401</v>
      </c>
      <c r="L36" s="61">
        <f t="shared" si="11"/>
        <v>287527.56996714993</v>
      </c>
      <c r="M36" s="61">
        <f t="shared" si="11"/>
        <v>181201.93765376002</v>
      </c>
      <c r="N36" s="61">
        <f>N37+N38+N39+N40</f>
        <v>6439810.73486035</v>
      </c>
    </row>
    <row r="37" spans="1:14" ht="18.75" customHeight="1">
      <c r="A37" s="58" t="s">
        <v>55</v>
      </c>
      <c r="B37" s="55">
        <f aca="true" t="shared" si="12" ref="B37:M37">B29*B7</f>
        <v>833017.038</v>
      </c>
      <c r="C37" s="55">
        <f t="shared" si="12"/>
        <v>559778.4972</v>
      </c>
      <c r="D37" s="55">
        <f t="shared" si="12"/>
        <v>588267.42</v>
      </c>
      <c r="E37" s="55">
        <f t="shared" si="12"/>
        <v>115879.23819999999</v>
      </c>
      <c r="F37" s="55">
        <f t="shared" si="12"/>
        <v>568006.4260000001</v>
      </c>
      <c r="G37" s="55">
        <f t="shared" si="12"/>
        <v>697928.4550000001</v>
      </c>
      <c r="H37" s="55">
        <f t="shared" si="12"/>
        <v>741927.0194999999</v>
      </c>
      <c r="I37" s="55">
        <f t="shared" si="12"/>
        <v>672577.9304</v>
      </c>
      <c r="J37" s="55">
        <f t="shared" si="12"/>
        <v>532873.7596</v>
      </c>
      <c r="K37" s="55">
        <f t="shared" si="12"/>
        <v>645005.0816</v>
      </c>
      <c r="L37" s="55">
        <f t="shared" si="12"/>
        <v>287118.5695</v>
      </c>
      <c r="M37" s="55">
        <f t="shared" si="12"/>
        <v>181034.1728</v>
      </c>
      <c r="N37" s="57">
        <f>SUM(B37:M37)</f>
        <v>6423413.6078</v>
      </c>
    </row>
    <row r="38" spans="1:14" ht="18.75" customHeight="1">
      <c r="A38" s="58" t="s">
        <v>56</v>
      </c>
      <c r="B38" s="55">
        <f aca="true" t="shared" si="13" ref="B38:M38">B30*B7</f>
        <v>-2542.9515881</v>
      </c>
      <c r="C38" s="55">
        <f t="shared" si="13"/>
        <v>-1675.9946384999998</v>
      </c>
      <c r="D38" s="55">
        <f t="shared" si="13"/>
        <v>-1799.0162925</v>
      </c>
      <c r="E38" s="55">
        <f t="shared" si="13"/>
        <v>-288.8405312</v>
      </c>
      <c r="F38" s="55">
        <f t="shared" si="13"/>
        <v>-1704.2739293</v>
      </c>
      <c r="G38" s="55">
        <f t="shared" si="13"/>
        <v>-2118.081</v>
      </c>
      <c r="H38" s="55">
        <f t="shared" si="13"/>
        <v>-2112.7848</v>
      </c>
      <c r="I38" s="55">
        <f t="shared" si="13"/>
        <v>-1992.9973868</v>
      </c>
      <c r="J38" s="55">
        <f t="shared" si="13"/>
        <v>-1569.0431988</v>
      </c>
      <c r="K38" s="55">
        <f t="shared" si="13"/>
        <v>-1950.47489536</v>
      </c>
      <c r="L38" s="55">
        <f t="shared" si="13"/>
        <v>-862.15953285</v>
      </c>
      <c r="M38" s="55">
        <f t="shared" si="13"/>
        <v>-551.27514624</v>
      </c>
      <c r="N38" s="25">
        <f>SUM(B38:M38)</f>
        <v>-19167.89293965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-74195</v>
      </c>
      <c r="C42" s="25">
        <f aca="true" t="shared" si="15" ref="C42:M42">+C43+C46+C54+C55</f>
        <v>-69616</v>
      </c>
      <c r="D42" s="25">
        <f t="shared" si="15"/>
        <v>-55362.2</v>
      </c>
      <c r="E42" s="25">
        <f t="shared" si="15"/>
        <v>-5574.6</v>
      </c>
      <c r="F42" s="25">
        <f t="shared" si="15"/>
        <v>-45949.6</v>
      </c>
      <c r="G42" s="25">
        <f t="shared" si="15"/>
        <v>-82832.4</v>
      </c>
      <c r="H42" s="25">
        <f t="shared" si="15"/>
        <v>-94897.4</v>
      </c>
      <c r="I42" s="25">
        <f t="shared" si="15"/>
        <v>-50760.4</v>
      </c>
      <c r="J42" s="25">
        <f t="shared" si="15"/>
        <v>-61537.2</v>
      </c>
      <c r="K42" s="25">
        <f t="shared" si="15"/>
        <v>-53709.2</v>
      </c>
      <c r="L42" s="25">
        <f t="shared" si="15"/>
        <v>-28769.8</v>
      </c>
      <c r="M42" s="25">
        <f t="shared" si="15"/>
        <v>-20109.6</v>
      </c>
      <c r="N42" s="25">
        <f>+N43+N46+N54+N55</f>
        <v>-643313.4</v>
      </c>
    </row>
    <row r="43" spans="1:14" ht="18.75" customHeight="1">
      <c r="A43" s="17" t="s">
        <v>60</v>
      </c>
      <c r="B43" s="26">
        <f>B44+B45</f>
        <v>-74195</v>
      </c>
      <c r="C43" s="26">
        <f>C44+C45</f>
        <v>-69616</v>
      </c>
      <c r="D43" s="26">
        <f>D44+D45</f>
        <v>-55362.2</v>
      </c>
      <c r="E43" s="26">
        <f>E44+E45</f>
        <v>-5574.6</v>
      </c>
      <c r="F43" s="26">
        <f aca="true" t="shared" si="16" ref="F43:M43">F44+F45</f>
        <v>-45949.6</v>
      </c>
      <c r="G43" s="26">
        <f t="shared" si="16"/>
        <v>-82832.4</v>
      </c>
      <c r="H43" s="26">
        <f t="shared" si="16"/>
        <v>-94897.4</v>
      </c>
      <c r="I43" s="26">
        <f t="shared" si="16"/>
        <v>-50760.4</v>
      </c>
      <c r="J43" s="26">
        <f t="shared" si="16"/>
        <v>-61537.2</v>
      </c>
      <c r="K43" s="26">
        <f t="shared" si="16"/>
        <v>-53709.2</v>
      </c>
      <c r="L43" s="26">
        <f t="shared" si="16"/>
        <v>-28769.8</v>
      </c>
      <c r="M43" s="26">
        <f t="shared" si="16"/>
        <v>-20109.6</v>
      </c>
      <c r="N43" s="25">
        <f aca="true" t="shared" si="17" ref="N43:N55">SUM(B43:M43)</f>
        <v>-643313.4</v>
      </c>
    </row>
    <row r="44" spans="1:25" ht="18.75" customHeight="1">
      <c r="A44" s="13" t="s">
        <v>61</v>
      </c>
      <c r="B44" s="20">
        <f>ROUND(-B9*$D$3,2)</f>
        <v>-74195</v>
      </c>
      <c r="C44" s="20">
        <f>ROUND(-C9*$D$3,2)</f>
        <v>-69616</v>
      </c>
      <c r="D44" s="20">
        <f>ROUND(-D9*$D$3,2)</f>
        <v>-55362.2</v>
      </c>
      <c r="E44" s="20">
        <f>ROUND(-E9*$D$3,2)</f>
        <v>-5574.6</v>
      </c>
      <c r="F44" s="20">
        <f aca="true" t="shared" si="18" ref="F44:M44">ROUND(-F9*$D$3,2)</f>
        <v>-45949.6</v>
      </c>
      <c r="G44" s="20">
        <f t="shared" si="18"/>
        <v>-82832.4</v>
      </c>
      <c r="H44" s="20">
        <f t="shared" si="18"/>
        <v>-94897.4</v>
      </c>
      <c r="I44" s="20">
        <f t="shared" si="18"/>
        <v>-50760.4</v>
      </c>
      <c r="J44" s="20">
        <f t="shared" si="18"/>
        <v>-61537.2</v>
      </c>
      <c r="K44" s="20">
        <f t="shared" si="18"/>
        <v>-53709.2</v>
      </c>
      <c r="L44" s="20">
        <f t="shared" si="18"/>
        <v>-28769.8</v>
      </c>
      <c r="M44" s="20">
        <f t="shared" si="18"/>
        <v>-20109.6</v>
      </c>
      <c r="N44" s="47">
        <f t="shared" si="17"/>
        <v>-643313.4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759536.1664118998</v>
      </c>
      <c r="C57" s="29">
        <f t="shared" si="21"/>
        <v>490879.02256149997</v>
      </c>
      <c r="D57" s="29">
        <f t="shared" si="21"/>
        <v>543396.5837075001</v>
      </c>
      <c r="E57" s="29">
        <f t="shared" si="21"/>
        <v>110662.07766879999</v>
      </c>
      <c r="F57" s="29">
        <f t="shared" si="21"/>
        <v>522513.9520707001</v>
      </c>
      <c r="G57" s="29">
        <f t="shared" si="21"/>
        <v>615640.1340000001</v>
      </c>
      <c r="H57" s="29">
        <f t="shared" si="21"/>
        <v>647814.3947</v>
      </c>
      <c r="I57" s="29">
        <f t="shared" si="21"/>
        <v>622371.1330131999</v>
      </c>
      <c r="J57" s="29">
        <f t="shared" si="21"/>
        <v>471886.1164012</v>
      </c>
      <c r="K57" s="29">
        <f t="shared" si="21"/>
        <v>591947.6467046401</v>
      </c>
      <c r="L57" s="29">
        <f t="shared" si="21"/>
        <v>258757.76996714994</v>
      </c>
      <c r="M57" s="29">
        <f t="shared" si="21"/>
        <v>161092.33765376</v>
      </c>
      <c r="N57" s="29">
        <f>SUM(B57:M57)</f>
        <v>5796497.33486035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759536.17</v>
      </c>
      <c r="C60" s="36">
        <f aca="true" t="shared" si="22" ref="C60:M60">SUM(C61:C74)</f>
        <v>490879.02</v>
      </c>
      <c r="D60" s="36">
        <f t="shared" si="22"/>
        <v>543396.58</v>
      </c>
      <c r="E60" s="36">
        <f t="shared" si="22"/>
        <v>110662.08</v>
      </c>
      <c r="F60" s="36">
        <f t="shared" si="22"/>
        <v>522513.96</v>
      </c>
      <c r="G60" s="36">
        <f t="shared" si="22"/>
        <v>615640.14</v>
      </c>
      <c r="H60" s="36">
        <f t="shared" si="22"/>
        <v>647814.41</v>
      </c>
      <c r="I60" s="36">
        <f t="shared" si="22"/>
        <v>622371.12</v>
      </c>
      <c r="J60" s="36">
        <f t="shared" si="22"/>
        <v>471886.12</v>
      </c>
      <c r="K60" s="36">
        <f t="shared" si="22"/>
        <v>591947.65</v>
      </c>
      <c r="L60" s="36">
        <f t="shared" si="22"/>
        <v>258757.77</v>
      </c>
      <c r="M60" s="36">
        <f t="shared" si="22"/>
        <v>161092.33</v>
      </c>
      <c r="N60" s="29">
        <f>SUM(N61:N74)</f>
        <v>5796497.35</v>
      </c>
    </row>
    <row r="61" spans="1:15" ht="18.75" customHeight="1">
      <c r="A61" s="17" t="s">
        <v>75</v>
      </c>
      <c r="B61" s="36">
        <v>144404.77</v>
      </c>
      <c r="C61" s="36">
        <v>147155.26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291560.03</v>
      </c>
      <c r="O61"/>
    </row>
    <row r="62" spans="1:15" ht="18.75" customHeight="1">
      <c r="A62" s="17" t="s">
        <v>76</v>
      </c>
      <c r="B62" s="36">
        <v>615131.4</v>
      </c>
      <c r="C62" s="36">
        <v>343723.76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958855.16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543396.58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543396.58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110662.08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110662.08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522513.96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522513.96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615640.14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615640.14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503964.09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503964.09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143850.32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143850.32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622371.12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622371.12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471886.12</v>
      </c>
      <c r="K70" s="35">
        <v>0</v>
      </c>
      <c r="L70" s="35">
        <v>0</v>
      </c>
      <c r="M70" s="35">
        <v>0</v>
      </c>
      <c r="N70" s="29">
        <f t="shared" si="23"/>
        <v>471886.12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591947.65</v>
      </c>
      <c r="L71" s="35">
        <v>0</v>
      </c>
      <c r="M71" s="62"/>
      <c r="N71" s="26">
        <f t="shared" si="23"/>
        <v>591947.65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258757.77</v>
      </c>
      <c r="M72" s="35">
        <v>0</v>
      </c>
      <c r="N72" s="29">
        <f t="shared" si="23"/>
        <v>258757.77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161092.33</v>
      </c>
      <c r="N73" s="26">
        <f t="shared" si="23"/>
        <v>161092.33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2.2816362550090017</v>
      </c>
      <c r="C78" s="45">
        <v>2.228106936500953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1.9803979911544056</v>
      </c>
      <c r="C79" s="45">
        <v>1.8684248339935594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1.8159179506632734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2.527873465025445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2.120705350678222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1.6818100551395345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1.9785108452458142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1.9348337599962697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1.9211800333734808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2.1641295840752344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2.068988562296965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2.4573955811046533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2.4065280712622186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2017-01-17T13:08:40Z</dcterms:modified>
  <cp:category/>
  <cp:version/>
  <cp:contentType/>
  <cp:contentStatus/>
</cp:coreProperties>
</file>