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<sst xmlns="http://schemas.openxmlformats.org/spreadsheetml/2006/main" count="105" uniqueCount="103">
  <si>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</si>
  <si>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</si>
  <si>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</si>
  <si>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</si>
  <si>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</si>
  <si>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</si>
  <si>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</si>
  <si>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</si>
  <si>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</si>
  <si>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</si>
  <si>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</si>
  <si>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</si>
  <si>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</si>
  <si>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</si>
  <si>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</si>
  <si>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</si>
  <si>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</si>
  <si>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</si>
  <si>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</si>
  <si>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</si>
  <si>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</si>
  <si>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</si>
  <si>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</si>
  <si>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</si>
  <si>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</si>
  <si>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</si>
  <si>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</si>
  <si>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</si>
  <si>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</si>
  <si>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</si>
  <si>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</si>
  <si>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</si>
  <si>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</si>
  <si>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</si>
  <si>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</si>
  <si>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</si>
  <si>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</si>
  <si>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</si>
  <si>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</si>
  <si>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</si>
  <si>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</si>
  <si>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</si>
  <si>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</si>
  <si>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</si>
  <si>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</si>
  <si>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</si>
  <si>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</si>
  <si>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</si>
  <si>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</si>
  <si>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</si>
  <si>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</si>
  <si>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</si>
  <si>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</si>
  <si>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</si>
  <si>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</si>
  <si>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</si>
  <si>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</si>
  <si>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</si>
  <si>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</si>
  <si>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</si>
  <si>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</si>
  <si>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</si>
  <si>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</si>
  <si>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</si>
  <si>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</si>
  <si>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</si>
  <si>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</si>
  <si>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</si>
  <si>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</si>
  <si>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</si>
  <si>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</si>
  <si>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</si>
  <si>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</si>
  <si>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</si>
  <si>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</si>
  <si>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</si>
  <si>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</si>
  <si>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</si>
  <si>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</si>
  <si>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</si>
  <si>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</si>
  <si>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</si>
  <si>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</si>
  <si>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</si>
  <si>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</si>
  <si>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</si>
  <si>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</si>
  <si>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</si>
  <si>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</si>
  <si>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</si>
  <si>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</si>
  <si>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</si>
  <si>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</si>
  <si>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</si>
  <si>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</si>
  <si>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</si>
  <si>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</si>
  <si>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</si>
  <si>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</si>
  <si>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</si>
  <si>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</si>
  <si>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</si>
  <si>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02/01/17 - VENCIMENTO 16/01/17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</si>
</sst>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86" sqref="H86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327647</v>
      </c>
      <c r="C7" s="10">
        <f>C8+C20+C24</f>
        <v>227156</v>
      </c>
      <c r="D7" s="10">
        <f>D8+D20+D24</f>
        <v>259697</v>
      </c>
      <c r="E7" s="10">
        <f>E8+E20+E24</f>
        <v>35561</v>
      </c>
      <c r="F7" s="10">
        <f aca="true" t="shared" si="0" ref="F7:M7">F8+F20+F24</f>
        <v>204138</v>
      </c>
      <c r="G7" s="10">
        <f t="shared" si="0"/>
        <v>320491</v>
      </c>
      <c r="H7" s="10">
        <f t="shared" si="0"/>
        <v>291051</v>
      </c>
      <c r="I7" s="10">
        <f t="shared" si="0"/>
        <v>285011</v>
      </c>
      <c r="J7" s="10">
        <f t="shared" si="0"/>
        <v>195347</v>
      </c>
      <c r="K7" s="10">
        <f t="shared" si="0"/>
        <v>250600</v>
      </c>
      <c r="L7" s="10">
        <f t="shared" si="0"/>
        <v>91801</v>
      </c>
      <c r="M7" s="10">
        <f t="shared" si="0"/>
        <v>62074</v>
      </c>
      <c r="N7" s="10">
        <f>+N8+N20+N24</f>
        <v>2550574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172399</v>
      </c>
      <c r="C8" s="12">
        <f>+C9+C12+C16</f>
        <v>125706</v>
      </c>
      <c r="D8" s="12">
        <f>+D9+D12+D16</f>
        <v>154766</v>
      </c>
      <c r="E8" s="12">
        <f>+E9+E12+E16</f>
        <v>18966</v>
      </c>
      <c r="F8" s="12">
        <f aca="true" t="shared" si="1" ref="F8:M8">+F9+F12+F16</f>
        <v>114319</v>
      </c>
      <c r="G8" s="12">
        <f t="shared" si="1"/>
        <v>183952</v>
      </c>
      <c r="H8" s="12">
        <f t="shared" si="1"/>
        <v>157555</v>
      </c>
      <c r="I8" s="12">
        <f t="shared" si="1"/>
        <v>162574</v>
      </c>
      <c r="J8" s="12">
        <f t="shared" si="1"/>
        <v>111231</v>
      </c>
      <c r="K8" s="12">
        <f t="shared" si="1"/>
        <v>135651</v>
      </c>
      <c r="L8" s="12">
        <f t="shared" si="1"/>
        <v>53558</v>
      </c>
      <c r="M8" s="12">
        <f t="shared" si="1"/>
        <v>38143</v>
      </c>
      <c r="N8" s="12">
        <f>SUM(B8:M8)</f>
        <v>1428820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20112</v>
      </c>
      <c r="C9" s="14">
        <v>17842</v>
      </c>
      <c r="D9" s="14">
        <v>15643</v>
      </c>
      <c r="E9" s="14">
        <v>1399</v>
      </c>
      <c r="F9" s="14">
        <v>12185</v>
      </c>
      <c r="G9" s="14">
        <v>21544</v>
      </c>
      <c r="H9" s="14">
        <v>22704</v>
      </c>
      <c r="I9" s="14">
        <v>14567</v>
      </c>
      <c r="J9" s="14">
        <v>16904</v>
      </c>
      <c r="K9" s="14">
        <v>14297</v>
      </c>
      <c r="L9" s="14">
        <v>7385</v>
      </c>
      <c r="M9" s="14">
        <v>5228</v>
      </c>
      <c r="N9" s="12">
        <f aca="true" t="shared" si="2" ref="N9:N19">SUM(B9:M9)</f>
        <v>169810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20112</v>
      </c>
      <c r="C10" s="14">
        <f>+C9-C11</f>
        <v>17842</v>
      </c>
      <c r="D10" s="14">
        <f>+D9-D11</f>
        <v>15643</v>
      </c>
      <c r="E10" s="14">
        <f>+E9-E11</f>
        <v>1399</v>
      </c>
      <c r="F10" s="14">
        <f aca="true" t="shared" si="3" ref="F10:M10">+F9-F11</f>
        <v>12185</v>
      </c>
      <c r="G10" s="14">
        <f t="shared" si="3"/>
        <v>21544</v>
      </c>
      <c r="H10" s="14">
        <f t="shared" si="3"/>
        <v>22704</v>
      </c>
      <c r="I10" s="14">
        <f t="shared" si="3"/>
        <v>14567</v>
      </c>
      <c r="J10" s="14">
        <f t="shared" si="3"/>
        <v>16904</v>
      </c>
      <c r="K10" s="14">
        <f t="shared" si="3"/>
        <v>14297</v>
      </c>
      <c r="L10" s="14">
        <f t="shared" si="3"/>
        <v>7385</v>
      </c>
      <c r="M10" s="14">
        <f t="shared" si="3"/>
        <v>5228</v>
      </c>
      <c r="N10" s="12">
        <f t="shared" si="2"/>
        <v>169810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124945</v>
      </c>
      <c r="C12" s="14">
        <f>C13+C14+C15</f>
        <v>90671</v>
      </c>
      <c r="D12" s="14">
        <f>D13+D14+D15</f>
        <v>117267</v>
      </c>
      <c r="E12" s="14">
        <f>E13+E14+E15</f>
        <v>14903</v>
      </c>
      <c r="F12" s="14">
        <f aca="true" t="shared" si="4" ref="F12:M12">F13+F14+F15</f>
        <v>85643</v>
      </c>
      <c r="G12" s="14">
        <f t="shared" si="4"/>
        <v>136321</v>
      </c>
      <c r="H12" s="14">
        <f t="shared" si="4"/>
        <v>112547</v>
      </c>
      <c r="I12" s="14">
        <f t="shared" si="4"/>
        <v>122853</v>
      </c>
      <c r="J12" s="14">
        <f t="shared" si="4"/>
        <v>77854</v>
      </c>
      <c r="K12" s="14">
        <f t="shared" si="4"/>
        <v>97155</v>
      </c>
      <c r="L12" s="14">
        <f t="shared" si="4"/>
        <v>38703</v>
      </c>
      <c r="M12" s="14">
        <f t="shared" si="4"/>
        <v>28254</v>
      </c>
      <c r="N12" s="12">
        <f t="shared" si="2"/>
        <v>1047116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59915</v>
      </c>
      <c r="C13" s="14">
        <v>45056</v>
      </c>
      <c r="D13" s="14">
        <v>54564</v>
      </c>
      <c r="E13" s="14">
        <v>7202</v>
      </c>
      <c r="F13" s="14">
        <v>40289</v>
      </c>
      <c r="G13" s="14">
        <v>64949</v>
      </c>
      <c r="H13" s="14">
        <v>56234</v>
      </c>
      <c r="I13" s="14">
        <v>61171</v>
      </c>
      <c r="J13" s="14">
        <v>37163</v>
      </c>
      <c r="K13" s="14">
        <v>46334</v>
      </c>
      <c r="L13" s="14">
        <v>18201</v>
      </c>
      <c r="M13" s="14">
        <v>12918</v>
      </c>
      <c r="N13" s="12">
        <f t="shared" si="2"/>
        <v>503996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64106</v>
      </c>
      <c r="C14" s="14">
        <v>44519</v>
      </c>
      <c r="D14" s="14">
        <v>62021</v>
      </c>
      <c r="E14" s="14">
        <v>7542</v>
      </c>
      <c r="F14" s="14">
        <v>44568</v>
      </c>
      <c r="G14" s="14">
        <v>69688</v>
      </c>
      <c r="H14" s="14">
        <v>55230</v>
      </c>
      <c r="I14" s="14">
        <v>61037</v>
      </c>
      <c r="J14" s="14">
        <v>39970</v>
      </c>
      <c r="K14" s="14">
        <v>50064</v>
      </c>
      <c r="L14" s="14">
        <v>20144</v>
      </c>
      <c r="M14" s="14">
        <v>15136</v>
      </c>
      <c r="N14" s="12">
        <f t="shared" si="2"/>
        <v>534025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924</v>
      </c>
      <c r="C15" s="14">
        <v>1096</v>
      </c>
      <c r="D15" s="14">
        <v>682</v>
      </c>
      <c r="E15" s="14">
        <v>159</v>
      </c>
      <c r="F15" s="14">
        <v>786</v>
      </c>
      <c r="G15" s="14">
        <v>1684</v>
      </c>
      <c r="H15" s="14">
        <v>1083</v>
      </c>
      <c r="I15" s="14">
        <v>645</v>
      </c>
      <c r="J15" s="14">
        <v>721</v>
      </c>
      <c r="K15" s="14">
        <v>757</v>
      </c>
      <c r="L15" s="14">
        <v>358</v>
      </c>
      <c r="M15" s="14">
        <v>200</v>
      </c>
      <c r="N15" s="12">
        <f t="shared" si="2"/>
        <v>9095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27342</v>
      </c>
      <c r="C16" s="14">
        <f>C17+C18+C19</f>
        <v>17193</v>
      </c>
      <c r="D16" s="14">
        <f>D17+D18+D19</f>
        <v>21856</v>
      </c>
      <c r="E16" s="14">
        <f>E17+E18+E19</f>
        <v>2664</v>
      </c>
      <c r="F16" s="14">
        <f aca="true" t="shared" si="5" ref="F16:M16">F17+F18+F19</f>
        <v>16491</v>
      </c>
      <c r="G16" s="14">
        <f t="shared" si="5"/>
        <v>26087</v>
      </c>
      <c r="H16" s="14">
        <f t="shared" si="5"/>
        <v>22304</v>
      </c>
      <c r="I16" s="14">
        <f t="shared" si="5"/>
        <v>25154</v>
      </c>
      <c r="J16" s="14">
        <f t="shared" si="5"/>
        <v>16473</v>
      </c>
      <c r="K16" s="14">
        <f t="shared" si="5"/>
        <v>24199</v>
      </c>
      <c r="L16" s="14">
        <f t="shared" si="5"/>
        <v>7470</v>
      </c>
      <c r="M16" s="14">
        <f t="shared" si="5"/>
        <v>4661</v>
      </c>
      <c r="N16" s="12">
        <f t="shared" si="2"/>
        <v>211894</v>
      </c>
    </row>
    <row r="17" spans="1:25" ht="18.75" customHeight="1">
      <c r="A17" s="15" t="s">
        <v>16</v>
      </c>
      <c r="B17" s="14">
        <v>13664</v>
      </c>
      <c r="C17" s="14">
        <v>9174</v>
      </c>
      <c r="D17" s="14">
        <v>9366</v>
      </c>
      <c r="E17" s="14">
        <v>1265</v>
      </c>
      <c r="F17" s="14">
        <v>7748</v>
      </c>
      <c r="G17" s="14">
        <v>12686</v>
      </c>
      <c r="H17" s="14">
        <v>11337</v>
      </c>
      <c r="I17" s="14">
        <v>12864</v>
      </c>
      <c r="J17" s="14">
        <v>8073</v>
      </c>
      <c r="K17" s="14">
        <v>12236</v>
      </c>
      <c r="L17" s="14">
        <v>3845</v>
      </c>
      <c r="M17" s="14">
        <v>2208</v>
      </c>
      <c r="N17" s="12">
        <f t="shared" si="2"/>
        <v>104466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13530</v>
      </c>
      <c r="C18" s="14">
        <v>7872</v>
      </c>
      <c r="D18" s="14">
        <v>12392</v>
      </c>
      <c r="E18" s="14">
        <v>1387</v>
      </c>
      <c r="F18" s="14">
        <v>8645</v>
      </c>
      <c r="G18" s="14">
        <v>13174</v>
      </c>
      <c r="H18" s="14">
        <v>10853</v>
      </c>
      <c r="I18" s="14">
        <v>12198</v>
      </c>
      <c r="J18" s="14">
        <v>8321</v>
      </c>
      <c r="K18" s="14">
        <v>11906</v>
      </c>
      <c r="L18" s="14">
        <v>3596</v>
      </c>
      <c r="M18" s="14">
        <v>2432</v>
      </c>
      <c r="N18" s="12">
        <f t="shared" si="2"/>
        <v>106306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148</v>
      </c>
      <c r="C19" s="14">
        <v>147</v>
      </c>
      <c r="D19" s="14">
        <v>98</v>
      </c>
      <c r="E19" s="14">
        <v>12</v>
      </c>
      <c r="F19" s="14">
        <v>98</v>
      </c>
      <c r="G19" s="14">
        <v>227</v>
      </c>
      <c r="H19" s="14">
        <v>114</v>
      </c>
      <c r="I19" s="14">
        <v>92</v>
      </c>
      <c r="J19" s="14">
        <v>79</v>
      </c>
      <c r="K19" s="14">
        <v>57</v>
      </c>
      <c r="L19" s="14">
        <v>29</v>
      </c>
      <c r="M19" s="14">
        <v>21</v>
      </c>
      <c r="N19" s="12">
        <f t="shared" si="2"/>
        <v>1122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94027</v>
      </c>
      <c r="C20" s="18">
        <f>C21+C22+C23</f>
        <v>54511</v>
      </c>
      <c r="D20" s="18">
        <f>D21+D22+D23</f>
        <v>55523</v>
      </c>
      <c r="E20" s="18">
        <f>E21+E22+E23</f>
        <v>8019</v>
      </c>
      <c r="F20" s="18">
        <f aca="true" t="shared" si="6" ref="F20:M20">F21+F22+F23</f>
        <v>45575</v>
      </c>
      <c r="G20" s="18">
        <f t="shared" si="6"/>
        <v>69663</v>
      </c>
      <c r="H20" s="18">
        <f t="shared" si="6"/>
        <v>73242</v>
      </c>
      <c r="I20" s="18">
        <f t="shared" si="6"/>
        <v>74923</v>
      </c>
      <c r="J20" s="18">
        <f t="shared" si="6"/>
        <v>47059</v>
      </c>
      <c r="K20" s="18">
        <f t="shared" si="6"/>
        <v>75036</v>
      </c>
      <c r="L20" s="18">
        <f t="shared" si="6"/>
        <v>26407</v>
      </c>
      <c r="M20" s="18">
        <f t="shared" si="6"/>
        <v>16911</v>
      </c>
      <c r="N20" s="12">
        <f aca="true" t="shared" si="7" ref="N20:N26">SUM(B20:M20)</f>
        <v>640896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48619</v>
      </c>
      <c r="C21" s="14">
        <v>30349</v>
      </c>
      <c r="D21" s="14">
        <v>28308</v>
      </c>
      <c r="E21" s="14">
        <v>4342</v>
      </c>
      <c r="F21" s="14">
        <v>23275</v>
      </c>
      <c r="G21" s="14">
        <v>36271</v>
      </c>
      <c r="H21" s="14">
        <v>40871</v>
      </c>
      <c r="I21" s="14">
        <v>41379</v>
      </c>
      <c r="J21" s="14">
        <v>24827</v>
      </c>
      <c r="K21" s="14">
        <v>39335</v>
      </c>
      <c r="L21" s="14">
        <v>13778</v>
      </c>
      <c r="M21" s="14">
        <v>8542</v>
      </c>
      <c r="N21" s="12">
        <f t="shared" si="7"/>
        <v>339896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44796</v>
      </c>
      <c r="C22" s="14">
        <v>23642</v>
      </c>
      <c r="D22" s="14">
        <v>26888</v>
      </c>
      <c r="E22" s="14">
        <v>3632</v>
      </c>
      <c r="F22" s="14">
        <v>21979</v>
      </c>
      <c r="G22" s="14">
        <v>32725</v>
      </c>
      <c r="H22" s="14">
        <v>31839</v>
      </c>
      <c r="I22" s="14">
        <v>33157</v>
      </c>
      <c r="J22" s="14">
        <v>21896</v>
      </c>
      <c r="K22" s="14">
        <v>35225</v>
      </c>
      <c r="L22" s="14">
        <v>12425</v>
      </c>
      <c r="M22" s="14">
        <v>8261</v>
      </c>
      <c r="N22" s="12">
        <f t="shared" si="7"/>
        <v>296465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612</v>
      </c>
      <c r="C23" s="14">
        <v>520</v>
      </c>
      <c r="D23" s="14">
        <v>327</v>
      </c>
      <c r="E23" s="14">
        <v>45</v>
      </c>
      <c r="F23" s="14">
        <v>321</v>
      </c>
      <c r="G23" s="14">
        <v>667</v>
      </c>
      <c r="H23" s="14">
        <v>532</v>
      </c>
      <c r="I23" s="14">
        <v>387</v>
      </c>
      <c r="J23" s="14">
        <v>336</v>
      </c>
      <c r="K23" s="14">
        <v>476</v>
      </c>
      <c r="L23" s="14">
        <v>204</v>
      </c>
      <c r="M23" s="14">
        <v>108</v>
      </c>
      <c r="N23" s="12">
        <f t="shared" si="7"/>
        <v>4535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61221</v>
      </c>
      <c r="C24" s="14">
        <f>C25+C26</f>
        <v>46939</v>
      </c>
      <c r="D24" s="14">
        <f>D25+D26</f>
        <v>49408</v>
      </c>
      <c r="E24" s="14">
        <f>E25+E26</f>
        <v>8576</v>
      </c>
      <c r="F24" s="14">
        <f aca="true" t="shared" si="8" ref="F24:M24">F25+F26</f>
        <v>44244</v>
      </c>
      <c r="G24" s="14">
        <f t="shared" si="8"/>
        <v>66876</v>
      </c>
      <c r="H24" s="14">
        <f t="shared" si="8"/>
        <v>60254</v>
      </c>
      <c r="I24" s="14">
        <f t="shared" si="8"/>
        <v>47514</v>
      </c>
      <c r="J24" s="14">
        <f t="shared" si="8"/>
        <v>37057</v>
      </c>
      <c r="K24" s="14">
        <f t="shared" si="8"/>
        <v>39913</v>
      </c>
      <c r="L24" s="14">
        <f t="shared" si="8"/>
        <v>11836</v>
      </c>
      <c r="M24" s="14">
        <f t="shared" si="8"/>
        <v>7020</v>
      </c>
      <c r="N24" s="12">
        <f t="shared" si="7"/>
        <v>480858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53655</v>
      </c>
      <c r="C25" s="14">
        <v>41986</v>
      </c>
      <c r="D25" s="14">
        <v>43935</v>
      </c>
      <c r="E25" s="14">
        <v>7797</v>
      </c>
      <c r="F25" s="14">
        <v>39813</v>
      </c>
      <c r="G25" s="14">
        <v>60246</v>
      </c>
      <c r="H25" s="14">
        <v>54604</v>
      </c>
      <c r="I25" s="14">
        <v>41511</v>
      </c>
      <c r="J25" s="14">
        <v>33298</v>
      </c>
      <c r="K25" s="14">
        <v>34750</v>
      </c>
      <c r="L25" s="14">
        <v>10299</v>
      </c>
      <c r="M25" s="14">
        <v>5909</v>
      </c>
      <c r="N25" s="12">
        <f t="shared" si="7"/>
        <v>427803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7566</v>
      </c>
      <c r="C26" s="14">
        <v>4953</v>
      </c>
      <c r="D26" s="14">
        <v>5473</v>
      </c>
      <c r="E26" s="14">
        <v>779</v>
      </c>
      <c r="F26" s="14">
        <v>4431</v>
      </c>
      <c r="G26" s="14">
        <v>6630</v>
      </c>
      <c r="H26" s="14">
        <v>5650</v>
      </c>
      <c r="I26" s="14">
        <v>6003</v>
      </c>
      <c r="J26" s="14">
        <v>3759</v>
      </c>
      <c r="K26" s="14">
        <v>5163</v>
      </c>
      <c r="L26" s="14">
        <v>1537</v>
      </c>
      <c r="M26" s="14">
        <v>1111</v>
      </c>
      <c r="N26" s="12">
        <f t="shared" si="7"/>
        <v>53055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666088.7499526199</v>
      </c>
      <c r="C36" s="61">
        <f aca="true" t="shared" si="11" ref="C36:M36">C37+C38+C39+C40</f>
        <v>446375.850258</v>
      </c>
      <c r="D36" s="61">
        <f t="shared" si="11"/>
        <v>482147.19023485004</v>
      </c>
      <c r="E36" s="61">
        <f t="shared" si="11"/>
        <v>90040.1761224</v>
      </c>
      <c r="F36" s="61">
        <f t="shared" si="11"/>
        <v>433431.9228029</v>
      </c>
      <c r="G36" s="61">
        <f t="shared" si="11"/>
        <v>539612.7814000001</v>
      </c>
      <c r="H36" s="61">
        <f t="shared" si="11"/>
        <v>573619.4659</v>
      </c>
      <c r="I36" s="61">
        <f t="shared" si="11"/>
        <v>548032.5160297999</v>
      </c>
      <c r="J36" s="61">
        <f t="shared" si="11"/>
        <v>423195.7589021</v>
      </c>
      <c r="K36" s="61">
        <f t="shared" si="11"/>
        <v>519001.069856</v>
      </c>
      <c r="L36" s="61">
        <f t="shared" si="11"/>
        <v>225865.19180543002</v>
      </c>
      <c r="M36" s="61">
        <f t="shared" si="11"/>
        <v>149509.08713344</v>
      </c>
      <c r="N36" s="61">
        <f>N37+N38+N39+N40</f>
        <v>5096919.76039754</v>
      </c>
    </row>
    <row r="37" spans="1:14" ht="18.75" customHeight="1">
      <c r="A37" s="58" t="s">
        <v>55</v>
      </c>
      <c r="B37" s="55">
        <f aca="true" t="shared" si="12" ref="B37:M37">B29*B7</f>
        <v>664861.2923999999</v>
      </c>
      <c r="C37" s="55">
        <f t="shared" si="12"/>
        <v>445316.6224</v>
      </c>
      <c r="D37" s="55">
        <f t="shared" si="12"/>
        <v>471298.1156</v>
      </c>
      <c r="E37" s="55">
        <f t="shared" si="12"/>
        <v>89617.27609999999</v>
      </c>
      <c r="F37" s="55">
        <f t="shared" si="12"/>
        <v>432568.422</v>
      </c>
      <c r="G37" s="55">
        <f t="shared" si="12"/>
        <v>538585.1255000001</v>
      </c>
      <c r="H37" s="55">
        <f t="shared" si="12"/>
        <v>572351.7914999999</v>
      </c>
      <c r="I37" s="55">
        <f t="shared" si="12"/>
        <v>547107.1156</v>
      </c>
      <c r="J37" s="55">
        <f t="shared" si="12"/>
        <v>422320.6793</v>
      </c>
      <c r="K37" s="55">
        <f t="shared" si="12"/>
        <v>517965.14</v>
      </c>
      <c r="L37" s="55">
        <f t="shared" si="12"/>
        <v>225270.4739</v>
      </c>
      <c r="M37" s="55">
        <f t="shared" si="12"/>
        <v>149244.51820000002</v>
      </c>
      <c r="N37" s="57">
        <f>SUM(B37:M37)</f>
        <v>5076506.5725</v>
      </c>
    </row>
    <row r="38" spans="1:14" ht="18.75" customHeight="1">
      <c r="A38" s="58" t="s">
        <v>56</v>
      </c>
      <c r="B38" s="55">
        <f aca="true" t="shared" si="13" ref="B38:M38">B30*B7</f>
        <v>-2029.62244738</v>
      </c>
      <c r="C38" s="55">
        <f t="shared" si="13"/>
        <v>-1333.292142</v>
      </c>
      <c r="D38" s="55">
        <f t="shared" si="13"/>
        <v>-1441.30536515</v>
      </c>
      <c r="E38" s="55">
        <f t="shared" si="13"/>
        <v>-223.3799776</v>
      </c>
      <c r="F38" s="55">
        <f t="shared" si="13"/>
        <v>-1297.8991971</v>
      </c>
      <c r="G38" s="55">
        <f t="shared" si="13"/>
        <v>-1634.5041</v>
      </c>
      <c r="H38" s="55">
        <f t="shared" si="13"/>
        <v>-1629.8856</v>
      </c>
      <c r="I38" s="55">
        <f t="shared" si="13"/>
        <v>-1621.1995702</v>
      </c>
      <c r="J38" s="55">
        <f t="shared" si="13"/>
        <v>-1243.5203979</v>
      </c>
      <c r="K38" s="55">
        <f t="shared" si="13"/>
        <v>-1566.310144</v>
      </c>
      <c r="L38" s="55">
        <f t="shared" si="13"/>
        <v>-676.44209457</v>
      </c>
      <c r="M38" s="55">
        <f t="shared" si="13"/>
        <v>-454.47106656</v>
      </c>
      <c r="N38" s="25">
        <f>SUM(B38:M38)</f>
        <v>-15151.83210246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-76425.6</v>
      </c>
      <c r="C42" s="25">
        <f aca="true" t="shared" si="15" ref="C42:M42">+C43+C46+C54+C55</f>
        <v>-67799.6</v>
      </c>
      <c r="D42" s="25">
        <f t="shared" si="15"/>
        <v>-59443.4</v>
      </c>
      <c r="E42" s="25">
        <f t="shared" si="15"/>
        <v>-5316.2</v>
      </c>
      <c r="F42" s="25">
        <f t="shared" si="15"/>
        <v>-46303</v>
      </c>
      <c r="G42" s="25">
        <f t="shared" si="15"/>
        <v>-81867.2</v>
      </c>
      <c r="H42" s="25">
        <f t="shared" si="15"/>
        <v>-86275.2</v>
      </c>
      <c r="I42" s="25">
        <f t="shared" si="15"/>
        <v>-55354.6</v>
      </c>
      <c r="J42" s="25">
        <f t="shared" si="15"/>
        <v>-64235.2</v>
      </c>
      <c r="K42" s="25">
        <f t="shared" si="15"/>
        <v>-54328.6</v>
      </c>
      <c r="L42" s="25">
        <f t="shared" si="15"/>
        <v>-28063</v>
      </c>
      <c r="M42" s="25">
        <f t="shared" si="15"/>
        <v>-19866.4</v>
      </c>
      <c r="N42" s="25">
        <f>+N43+N46+N54+N55</f>
        <v>-645278</v>
      </c>
    </row>
    <row r="43" spans="1:14" ht="18.75" customHeight="1">
      <c r="A43" s="17" t="s">
        <v>60</v>
      </c>
      <c r="B43" s="26">
        <f>B44+B45</f>
        <v>-76425.6</v>
      </c>
      <c r="C43" s="26">
        <f>C44+C45</f>
        <v>-67799.6</v>
      </c>
      <c r="D43" s="26">
        <f>D44+D45</f>
        <v>-59443.4</v>
      </c>
      <c r="E43" s="26">
        <f>E44+E45</f>
        <v>-5316.2</v>
      </c>
      <c r="F43" s="26">
        <f aca="true" t="shared" si="16" ref="F43:M43">F44+F45</f>
        <v>-46303</v>
      </c>
      <c r="G43" s="26">
        <f t="shared" si="16"/>
        <v>-81867.2</v>
      </c>
      <c r="H43" s="26">
        <f t="shared" si="16"/>
        <v>-86275.2</v>
      </c>
      <c r="I43" s="26">
        <f t="shared" si="16"/>
        <v>-55354.6</v>
      </c>
      <c r="J43" s="26">
        <f t="shared" si="16"/>
        <v>-64235.2</v>
      </c>
      <c r="K43" s="26">
        <f t="shared" si="16"/>
        <v>-54328.6</v>
      </c>
      <c r="L43" s="26">
        <f t="shared" si="16"/>
        <v>-28063</v>
      </c>
      <c r="M43" s="26">
        <f t="shared" si="16"/>
        <v>-19866.4</v>
      </c>
      <c r="N43" s="25">
        <f aca="true" t="shared" si="17" ref="N43:N55">SUM(B43:M43)</f>
        <v>-645278</v>
      </c>
    </row>
    <row r="44" spans="1:25" ht="18.75" customHeight="1">
      <c r="A44" s="13" t="s">
        <v>61</v>
      </c>
      <c r="B44" s="20">
        <f>ROUND(-B9*$D$3,2)</f>
        <v>-76425.6</v>
      </c>
      <c r="C44" s="20">
        <f>ROUND(-C9*$D$3,2)</f>
        <v>-67799.6</v>
      </c>
      <c r="D44" s="20">
        <f>ROUND(-D9*$D$3,2)</f>
        <v>-59443.4</v>
      </c>
      <c r="E44" s="20">
        <f>ROUND(-E9*$D$3,2)</f>
        <v>-5316.2</v>
      </c>
      <c r="F44" s="20">
        <f aca="true" t="shared" si="18" ref="F44:M44">ROUND(-F9*$D$3,2)</f>
        <v>-46303</v>
      </c>
      <c r="G44" s="20">
        <f t="shared" si="18"/>
        <v>-81867.2</v>
      </c>
      <c r="H44" s="20">
        <f t="shared" si="18"/>
        <v>-86275.2</v>
      </c>
      <c r="I44" s="20">
        <f t="shared" si="18"/>
        <v>-55354.6</v>
      </c>
      <c r="J44" s="20">
        <f t="shared" si="18"/>
        <v>-64235.2</v>
      </c>
      <c r="K44" s="20">
        <f t="shared" si="18"/>
        <v>-54328.6</v>
      </c>
      <c r="L44" s="20">
        <f t="shared" si="18"/>
        <v>-28063</v>
      </c>
      <c r="M44" s="20">
        <f t="shared" si="18"/>
        <v>-19866.4</v>
      </c>
      <c r="N44" s="47">
        <f t="shared" si="17"/>
        <v>-645278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589663.1499526199</v>
      </c>
      <c r="C57" s="29">
        <f t="shared" si="21"/>
        <v>378576.250258</v>
      </c>
      <c r="D57" s="29">
        <f t="shared" si="21"/>
        <v>422703.79023485</v>
      </c>
      <c r="E57" s="29">
        <f t="shared" si="21"/>
        <v>84723.9761224</v>
      </c>
      <c r="F57" s="29">
        <f t="shared" si="21"/>
        <v>387128.9228029</v>
      </c>
      <c r="G57" s="29">
        <f t="shared" si="21"/>
        <v>457745.5814000001</v>
      </c>
      <c r="H57" s="29">
        <f t="shared" si="21"/>
        <v>487344.26589999994</v>
      </c>
      <c r="I57" s="29">
        <f t="shared" si="21"/>
        <v>492677.91602979996</v>
      </c>
      <c r="J57" s="29">
        <f t="shared" si="21"/>
        <v>358960.55890209996</v>
      </c>
      <c r="K57" s="29">
        <f t="shared" si="21"/>
        <v>464672.46985600004</v>
      </c>
      <c r="L57" s="29">
        <f t="shared" si="21"/>
        <v>197802.19180543002</v>
      </c>
      <c r="M57" s="29">
        <f t="shared" si="21"/>
        <v>129642.68713344002</v>
      </c>
      <c r="N57" s="29">
        <f>SUM(B57:M57)</f>
        <v>4451641.7603975395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589663.15</v>
      </c>
      <c r="C60" s="36">
        <f aca="true" t="shared" si="22" ref="C60:M60">SUM(C61:C74)</f>
        <v>378576.26</v>
      </c>
      <c r="D60" s="36">
        <f t="shared" si="22"/>
        <v>422703.79</v>
      </c>
      <c r="E60" s="36">
        <f t="shared" si="22"/>
        <v>84723.98</v>
      </c>
      <c r="F60" s="36">
        <f t="shared" si="22"/>
        <v>387128.92</v>
      </c>
      <c r="G60" s="36">
        <f t="shared" si="22"/>
        <v>457745.59</v>
      </c>
      <c r="H60" s="36">
        <f t="shared" si="22"/>
        <v>487344.26999999996</v>
      </c>
      <c r="I60" s="36">
        <f t="shared" si="22"/>
        <v>492677.92</v>
      </c>
      <c r="J60" s="36">
        <f t="shared" si="22"/>
        <v>358960.56</v>
      </c>
      <c r="K60" s="36">
        <f t="shared" si="22"/>
        <v>464672.47</v>
      </c>
      <c r="L60" s="36">
        <f t="shared" si="22"/>
        <v>197802.19</v>
      </c>
      <c r="M60" s="36">
        <f t="shared" si="22"/>
        <v>129642.69</v>
      </c>
      <c r="N60" s="29">
        <f>SUM(N61:N74)</f>
        <v>4451641.790000001</v>
      </c>
    </row>
    <row r="61" spans="1:15" ht="18.75" customHeight="1">
      <c r="A61" s="17" t="s">
        <v>75</v>
      </c>
      <c r="B61" s="36">
        <v>111979.63</v>
      </c>
      <c r="C61" s="36">
        <v>109672.13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221651.76</v>
      </c>
      <c r="O61"/>
    </row>
    <row r="62" spans="1:15" ht="18.75" customHeight="1">
      <c r="A62" s="17" t="s">
        <v>76</v>
      </c>
      <c r="B62" s="36">
        <v>477683.52</v>
      </c>
      <c r="C62" s="36">
        <v>268904.13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746587.65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422703.79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422703.79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84723.98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84723.98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387128.92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387128.92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457745.59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457745.59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383532.35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383532.35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103811.92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103811.92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492677.92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492677.92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358960.56</v>
      </c>
      <c r="K70" s="35">
        <v>0</v>
      </c>
      <c r="L70" s="35">
        <v>0</v>
      </c>
      <c r="M70" s="35">
        <v>0</v>
      </c>
      <c r="N70" s="29">
        <f t="shared" si="23"/>
        <v>358960.56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464672.47</v>
      </c>
      <c r="L71" s="35">
        <v>0</v>
      </c>
      <c r="M71" s="62"/>
      <c r="N71" s="26">
        <f t="shared" si="23"/>
        <v>464672.47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197802.19</v>
      </c>
      <c r="M72" s="35">
        <v>0</v>
      </c>
      <c r="N72" s="29">
        <f t="shared" si="23"/>
        <v>197802.19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129642.69</v>
      </c>
      <c r="N73" s="26">
        <f t="shared" si="23"/>
        <v>129642.69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2.2844010921091016</v>
      </c>
      <c r="C78" s="45">
        <v>2.244789356922702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1.9823896762818047</v>
      </c>
      <c r="C79" s="45">
        <v>1.8704189266418823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1.8175728261583695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2.5319922421304235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2.123229985612184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1.6837065047068407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1.9802277095498129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1.937465621570779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1.9228468937332241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2.1663796162833315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2.071033798308061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2.460378337985752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2.408562153775172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2017-01-13T13:19:24Z</dcterms:modified>
  <cp:category/>
  <cp:version/>
  <cp:contentType/>
  <cp:contentStatus/>
</cp:coreProperties>
</file>