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<sst xmlns="http://schemas.openxmlformats.org/spreadsheetml/2006/main" count="134" uniqueCount="134">
  <si>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</si>
  <si>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</si>
  <si>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</si>
  <si>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</si>
  <si>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</si>
  <si>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</si>
  <si>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</si>
  <si>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</si>
  <si>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</si>
  <si>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</si>
  <si>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</si>
  <si>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</si>
  <si>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</si>
  <si>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</si>
  <si>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</si>
  <si>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</si>
  <si>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</si>
  <si>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</si>
  <si>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</si>
  <si>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</si>
  <si>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</si>
  <si>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</si>
  <si>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</si>
  <si>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</si>
  <si>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</si>
  <si>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</si>
  <si>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</si>
  <si>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</si>
  <si>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</si>
  <si>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</si>
  <si>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</si>
  <si>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</si>
  <si>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</si>
  <si>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</si>
  <si>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</si>
  <si>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</si>
  <si>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</si>
  <si>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</si>
  <si>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</si>
  <si>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</si>
  <si>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</si>
  <si>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</si>
  <si>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</si>
  <si>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</si>
  <si>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</si>
  <si>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</si>
  <si>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</si>
  <si>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</si>
  <si>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</si>
  <si>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</si>
  <si>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</si>
  <si>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</si>
  <si>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</si>
  <si>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</si>
  <si>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</si>
  <si>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</si>
  <si>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</si>
  <si>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</si>
  <si>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</si>
  <si>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</si>
  <si>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</si>
  <si>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</si>
  <si>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</si>
  <si>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</si>
  <si>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</si>
  <si>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</si>
  <si>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</si>
  <si>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</si>
  <si>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</si>
  <si>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</si>
  <si>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</si>
  <si>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</si>
  <si>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</si>
  <si>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</si>
  <si>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</si>
  <si>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</si>
  <si>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</si>
  <si>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</si>
  <si>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</si>
  <si>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</si>
  <si>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</si>
  <si>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</si>
  <si>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</si>
  <si>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</si>
  <si>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</si>
  <si>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</si>
  <si>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</si>
  <si>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</si>
  <si>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</si>
  <si>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</si>
  <si>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</si>
  <si>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</si>
  <si>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</si>
  <si>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</si>
  <si>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</si>
  <si>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</si>
  <si>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</si>
  <si>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</si>
  <si>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</si>
  <si>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</si>
  <si>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</si>
  <si>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</si>
  <si>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</si>
  <si>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</si>
  <si>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</si>
  <si>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</si>
  <si>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</si>
  <si>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</si>
  <si>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</si>
  <si>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</si>
  <si>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</si>
  <si>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</si>
  <si>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</si>
  <si>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</si>
  <si>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</si>
  <si>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</si>
  <si>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</si>
  <si>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</si>
  <si>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</si>
  <si>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</si>
  <si>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</si>
  <si>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</si>
  <si>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</si>
  <si>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</si>
  <si>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</si>
  <si>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</si>
  <si>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</si>
  <si>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</si>
  <si>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</si>
  <si>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</si>
  <si>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</si>
  <si>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</si>
  <si>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</si>
  <si>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30/01/17 - VENCIMENTO 13/02/17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</si>
</sst>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544269</v>
      </c>
      <c r="C7" s="9">
        <f t="shared" si="0"/>
        <v>673080</v>
      </c>
      <c r="D7" s="9">
        <f t="shared" si="0"/>
        <v>702380</v>
      </c>
      <c r="E7" s="9">
        <f t="shared" si="0"/>
        <v>487089</v>
      </c>
      <c r="F7" s="9">
        <f t="shared" si="0"/>
        <v>663930</v>
      </c>
      <c r="G7" s="9">
        <f t="shared" si="0"/>
        <v>1103150</v>
      </c>
      <c r="H7" s="9">
        <f t="shared" si="0"/>
        <v>497509</v>
      </c>
      <c r="I7" s="9">
        <f t="shared" si="0"/>
        <v>113623</v>
      </c>
      <c r="J7" s="9">
        <f t="shared" si="0"/>
        <v>292509</v>
      </c>
      <c r="K7" s="9">
        <f t="shared" si="0"/>
        <v>5077539</v>
      </c>
      <c r="L7" s="52"/>
    </row>
    <row r="8" spans="1:11" ht="17.25" customHeight="1">
      <c r="A8" s="10" t="s">
        <v>99</v>
      </c>
      <c r="B8" s="11">
        <f>B9+B12+B16</f>
        <v>308157</v>
      </c>
      <c r="C8" s="11">
        <f aca="true" t="shared" si="1" ref="C8:J8">C9+C12+C16</f>
        <v>390976</v>
      </c>
      <c r="D8" s="11">
        <f t="shared" si="1"/>
        <v>380662</v>
      </c>
      <c r="E8" s="11">
        <f t="shared" si="1"/>
        <v>280039</v>
      </c>
      <c r="F8" s="11">
        <f t="shared" si="1"/>
        <v>368437</v>
      </c>
      <c r="G8" s="11">
        <f t="shared" si="1"/>
        <v>604410</v>
      </c>
      <c r="H8" s="11">
        <f t="shared" si="1"/>
        <v>298643</v>
      </c>
      <c r="I8" s="11">
        <f t="shared" si="1"/>
        <v>58292</v>
      </c>
      <c r="J8" s="11">
        <f t="shared" si="1"/>
        <v>161182</v>
      </c>
      <c r="K8" s="11">
        <f>SUM(B8:J8)</f>
        <v>2850798</v>
      </c>
    </row>
    <row r="9" spans="1:11" ht="17.25" customHeight="1">
      <c r="A9" s="15" t="s">
        <v>17</v>
      </c>
      <c r="B9" s="13">
        <f>+B10+B11</f>
        <v>42501</v>
      </c>
      <c r="C9" s="13">
        <f aca="true" t="shared" si="2" ref="C9:J9">+C10+C11</f>
        <v>56738</v>
      </c>
      <c r="D9" s="13">
        <f t="shared" si="2"/>
        <v>49145</v>
      </c>
      <c r="E9" s="13">
        <f t="shared" si="2"/>
        <v>38081</v>
      </c>
      <c r="F9" s="13">
        <f t="shared" si="2"/>
        <v>45049</v>
      </c>
      <c r="G9" s="13">
        <f t="shared" si="2"/>
        <v>57376</v>
      </c>
      <c r="H9" s="13">
        <f t="shared" si="2"/>
        <v>49755</v>
      </c>
      <c r="I9" s="13">
        <f t="shared" si="2"/>
        <v>9526</v>
      </c>
      <c r="J9" s="13">
        <f t="shared" si="2"/>
        <v>18914</v>
      </c>
      <c r="K9" s="11">
        <f>SUM(B9:J9)</f>
        <v>367085</v>
      </c>
    </row>
    <row r="10" spans="1:11" ht="17.25" customHeight="1">
      <c r="A10" s="29" t="s">
        <v>18</v>
      </c>
      <c r="B10" s="13">
        <v>42501</v>
      </c>
      <c r="C10" s="13">
        <v>56738</v>
      </c>
      <c r="D10" s="13">
        <v>49145</v>
      </c>
      <c r="E10" s="13">
        <v>38081</v>
      </c>
      <c r="F10" s="13">
        <v>45049</v>
      </c>
      <c r="G10" s="13">
        <v>57376</v>
      </c>
      <c r="H10" s="13">
        <v>49755</v>
      </c>
      <c r="I10" s="13">
        <v>9526</v>
      </c>
      <c r="J10" s="13">
        <v>18914</v>
      </c>
      <c r="K10" s="11">
        <f>SUM(B10:J10)</f>
        <v>367085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226066</v>
      </c>
      <c r="C12" s="17">
        <f t="shared" si="3"/>
        <v>286286</v>
      </c>
      <c r="D12" s="17">
        <f t="shared" si="3"/>
        <v>282456</v>
      </c>
      <c r="E12" s="17">
        <f t="shared" si="3"/>
        <v>207408</v>
      </c>
      <c r="F12" s="17">
        <f t="shared" si="3"/>
        <v>269686</v>
      </c>
      <c r="G12" s="17">
        <f t="shared" si="3"/>
        <v>450614</v>
      </c>
      <c r="H12" s="17">
        <f t="shared" si="3"/>
        <v>214371</v>
      </c>
      <c r="I12" s="17">
        <f t="shared" si="3"/>
        <v>40878</v>
      </c>
      <c r="J12" s="17">
        <f t="shared" si="3"/>
        <v>120896</v>
      </c>
      <c r="K12" s="11">
        <f aca="true" t="shared" si="4" ref="K12:K27">SUM(B12:J12)</f>
        <v>2098661</v>
      </c>
    </row>
    <row r="13" spans="1:13" ht="17.25" customHeight="1">
      <c r="A13" s="14" t="s">
        <v>20</v>
      </c>
      <c r="B13" s="13">
        <v>119580</v>
      </c>
      <c r="C13" s="13">
        <v>161416</v>
      </c>
      <c r="D13" s="13">
        <v>163314</v>
      </c>
      <c r="E13" s="13">
        <v>116689</v>
      </c>
      <c r="F13" s="13">
        <v>150257</v>
      </c>
      <c r="G13" s="13">
        <v>235417</v>
      </c>
      <c r="H13" s="13">
        <v>112333</v>
      </c>
      <c r="I13" s="13">
        <v>25254</v>
      </c>
      <c r="J13" s="13">
        <v>69164</v>
      </c>
      <c r="K13" s="11">
        <f t="shared" si="4"/>
        <v>1153424</v>
      </c>
      <c r="L13" s="52"/>
      <c r="M13" s="53"/>
    </row>
    <row r="14" spans="1:12" ht="17.25" customHeight="1">
      <c r="A14" s="14" t="s">
        <v>21</v>
      </c>
      <c r="B14" s="13">
        <v>104483</v>
      </c>
      <c r="C14" s="13">
        <v>122128</v>
      </c>
      <c r="D14" s="13">
        <v>116942</v>
      </c>
      <c r="E14" s="13">
        <v>88811</v>
      </c>
      <c r="F14" s="13">
        <v>117557</v>
      </c>
      <c r="G14" s="13">
        <v>212159</v>
      </c>
      <c r="H14" s="13">
        <v>99310</v>
      </c>
      <c r="I14" s="13">
        <v>15091</v>
      </c>
      <c r="J14" s="13">
        <v>51014</v>
      </c>
      <c r="K14" s="11">
        <f t="shared" si="4"/>
        <v>927495</v>
      </c>
      <c r="L14" s="52"/>
    </row>
    <row r="15" spans="1:11" ht="17.25" customHeight="1">
      <c r="A15" s="14" t="s">
        <v>22</v>
      </c>
      <c r="B15" s="13">
        <v>2003</v>
      </c>
      <c r="C15" s="13">
        <v>2742</v>
      </c>
      <c r="D15" s="13">
        <v>2200</v>
      </c>
      <c r="E15" s="13">
        <v>1908</v>
      </c>
      <c r="F15" s="13">
        <v>1872</v>
      </c>
      <c r="G15" s="13">
        <v>3038</v>
      </c>
      <c r="H15" s="13">
        <v>2728</v>
      </c>
      <c r="I15" s="13">
        <v>533</v>
      </c>
      <c r="J15" s="13">
        <v>718</v>
      </c>
      <c r="K15" s="11">
        <f t="shared" si="4"/>
        <v>17742</v>
      </c>
    </row>
    <row r="16" spans="1:11" ht="17.25" customHeight="1">
      <c r="A16" s="15" t="s">
        <v>95</v>
      </c>
      <c r="B16" s="13">
        <f>B17+B18+B19</f>
        <v>39590</v>
      </c>
      <c r="C16" s="13">
        <f aca="true" t="shared" si="5" ref="C16:J16">C17+C18+C19</f>
        <v>47952</v>
      </c>
      <c r="D16" s="13">
        <f t="shared" si="5"/>
        <v>49061</v>
      </c>
      <c r="E16" s="13">
        <f t="shared" si="5"/>
        <v>34550</v>
      </c>
      <c r="F16" s="13">
        <f t="shared" si="5"/>
        <v>53702</v>
      </c>
      <c r="G16" s="13">
        <f t="shared" si="5"/>
        <v>96420</v>
      </c>
      <c r="H16" s="13">
        <f t="shared" si="5"/>
        <v>34517</v>
      </c>
      <c r="I16" s="13">
        <f t="shared" si="5"/>
        <v>7888</v>
      </c>
      <c r="J16" s="13">
        <f t="shared" si="5"/>
        <v>21372</v>
      </c>
      <c r="K16" s="11">
        <f t="shared" si="4"/>
        <v>385052</v>
      </c>
    </row>
    <row r="17" spans="1:11" ht="17.25" customHeight="1">
      <c r="A17" s="14" t="s">
        <v>96</v>
      </c>
      <c r="B17" s="13">
        <v>22482</v>
      </c>
      <c r="C17" s="13">
        <v>29479</v>
      </c>
      <c r="D17" s="13">
        <v>27970</v>
      </c>
      <c r="E17" s="13">
        <v>20253</v>
      </c>
      <c r="F17" s="13">
        <v>31285</v>
      </c>
      <c r="G17" s="13">
        <v>53483</v>
      </c>
      <c r="H17" s="13">
        <v>21529</v>
      </c>
      <c r="I17" s="13">
        <v>5071</v>
      </c>
      <c r="J17" s="13">
        <v>11770</v>
      </c>
      <c r="K17" s="11">
        <f t="shared" si="4"/>
        <v>223322</v>
      </c>
    </row>
    <row r="18" spans="1:11" ht="17.25" customHeight="1">
      <c r="A18" s="14" t="s">
        <v>97</v>
      </c>
      <c r="B18" s="13">
        <v>17089</v>
      </c>
      <c r="C18" s="13">
        <v>18411</v>
      </c>
      <c r="D18" s="13">
        <v>21064</v>
      </c>
      <c r="E18" s="13">
        <v>14281</v>
      </c>
      <c r="F18" s="13">
        <v>22382</v>
      </c>
      <c r="G18" s="13">
        <v>42879</v>
      </c>
      <c r="H18" s="13">
        <v>12951</v>
      </c>
      <c r="I18" s="13">
        <v>2815</v>
      </c>
      <c r="J18" s="13">
        <v>9592</v>
      </c>
      <c r="K18" s="11">
        <f t="shared" si="4"/>
        <v>161464</v>
      </c>
    </row>
    <row r="19" spans="1:11" ht="17.25" customHeight="1">
      <c r="A19" s="14" t="s">
        <v>98</v>
      </c>
      <c r="B19" s="13">
        <v>19</v>
      </c>
      <c r="C19" s="13">
        <v>62</v>
      </c>
      <c r="D19" s="13">
        <v>27</v>
      </c>
      <c r="E19" s="13">
        <v>16</v>
      </c>
      <c r="F19" s="13">
        <v>35</v>
      </c>
      <c r="G19" s="13">
        <v>58</v>
      </c>
      <c r="H19" s="13">
        <v>37</v>
      </c>
      <c r="I19" s="13">
        <v>2</v>
      </c>
      <c r="J19" s="13">
        <v>10</v>
      </c>
      <c r="K19" s="11">
        <f t="shared" si="4"/>
        <v>266</v>
      </c>
    </row>
    <row r="20" spans="1:11" ht="17.25" customHeight="1">
      <c r="A20" s="16" t="s">
        <v>23</v>
      </c>
      <c r="B20" s="11">
        <f>+B21+B22+B23</f>
        <v>169270</v>
      </c>
      <c r="C20" s="11">
        <f aca="true" t="shared" si="6" ref="C20:J20">+C21+C22+C23</f>
        <v>184251</v>
      </c>
      <c r="D20" s="11">
        <f t="shared" si="6"/>
        <v>209177</v>
      </c>
      <c r="E20" s="11">
        <f t="shared" si="6"/>
        <v>136670</v>
      </c>
      <c r="F20" s="11">
        <f t="shared" si="6"/>
        <v>212138</v>
      </c>
      <c r="G20" s="11">
        <f t="shared" si="6"/>
        <v>386739</v>
      </c>
      <c r="H20" s="11">
        <f t="shared" si="6"/>
        <v>138155</v>
      </c>
      <c r="I20" s="11">
        <f t="shared" si="6"/>
        <v>34529</v>
      </c>
      <c r="J20" s="11">
        <f t="shared" si="6"/>
        <v>83146</v>
      </c>
      <c r="K20" s="11">
        <f t="shared" si="4"/>
        <v>1554075</v>
      </c>
    </row>
    <row r="21" spans="1:12" ht="17.25" customHeight="1">
      <c r="A21" s="12" t="s">
        <v>24</v>
      </c>
      <c r="B21" s="13">
        <v>99786</v>
      </c>
      <c r="C21" s="13">
        <v>119766</v>
      </c>
      <c r="D21" s="13">
        <v>136387</v>
      </c>
      <c r="E21" s="13">
        <v>86744</v>
      </c>
      <c r="F21" s="13">
        <v>132125</v>
      </c>
      <c r="G21" s="13">
        <v>221522</v>
      </c>
      <c r="H21" s="13">
        <v>85538</v>
      </c>
      <c r="I21" s="13">
        <v>23325</v>
      </c>
      <c r="J21" s="13">
        <v>53002</v>
      </c>
      <c r="K21" s="11">
        <f t="shared" si="4"/>
        <v>958195</v>
      </c>
      <c r="L21" s="52"/>
    </row>
    <row r="22" spans="1:12" ht="17.25" customHeight="1">
      <c r="A22" s="12" t="s">
        <v>25</v>
      </c>
      <c r="B22" s="13">
        <v>68522</v>
      </c>
      <c r="C22" s="13">
        <v>63338</v>
      </c>
      <c r="D22" s="13">
        <v>71817</v>
      </c>
      <c r="E22" s="13">
        <v>49035</v>
      </c>
      <c r="F22" s="13">
        <v>79079</v>
      </c>
      <c r="G22" s="13">
        <v>163563</v>
      </c>
      <c r="H22" s="13">
        <v>51454</v>
      </c>
      <c r="I22" s="13">
        <v>10947</v>
      </c>
      <c r="J22" s="13">
        <v>29816</v>
      </c>
      <c r="K22" s="11">
        <f t="shared" si="4"/>
        <v>587571</v>
      </c>
      <c r="L22" s="52"/>
    </row>
    <row r="23" spans="1:11" ht="17.25" customHeight="1">
      <c r="A23" s="12" t="s">
        <v>26</v>
      </c>
      <c r="B23" s="13">
        <v>962</v>
      </c>
      <c r="C23" s="13">
        <v>1147</v>
      </c>
      <c r="D23" s="13">
        <v>973</v>
      </c>
      <c r="E23" s="13">
        <v>891</v>
      </c>
      <c r="F23" s="13">
        <v>934</v>
      </c>
      <c r="G23" s="13">
        <v>1654</v>
      </c>
      <c r="H23" s="13">
        <v>1163</v>
      </c>
      <c r="I23" s="13">
        <v>257</v>
      </c>
      <c r="J23" s="13">
        <v>328</v>
      </c>
      <c r="K23" s="11">
        <f t="shared" si="4"/>
        <v>8309</v>
      </c>
    </row>
    <row r="24" spans="1:11" ht="17.25" customHeight="1">
      <c r="A24" s="16" t="s">
        <v>27</v>
      </c>
      <c r="B24" s="13">
        <f>+B25+B26</f>
        <v>66842</v>
      </c>
      <c r="C24" s="13">
        <f aca="true" t="shared" si="7" ref="C24:J24">+C25+C26</f>
        <v>97853</v>
      </c>
      <c r="D24" s="13">
        <f t="shared" si="7"/>
        <v>112541</v>
      </c>
      <c r="E24" s="13">
        <f t="shared" si="7"/>
        <v>70380</v>
      </c>
      <c r="F24" s="13">
        <f t="shared" si="7"/>
        <v>83355</v>
      </c>
      <c r="G24" s="13">
        <f t="shared" si="7"/>
        <v>112001</v>
      </c>
      <c r="H24" s="13">
        <f t="shared" si="7"/>
        <v>55404</v>
      </c>
      <c r="I24" s="13">
        <f t="shared" si="7"/>
        <v>20802</v>
      </c>
      <c r="J24" s="13">
        <f t="shared" si="7"/>
        <v>48181</v>
      </c>
      <c r="K24" s="11">
        <f t="shared" si="4"/>
        <v>667359</v>
      </c>
    </row>
    <row r="25" spans="1:12" ht="17.25" customHeight="1">
      <c r="A25" s="12" t="s">
        <v>131</v>
      </c>
      <c r="B25" s="13">
        <v>66819</v>
      </c>
      <c r="C25" s="13">
        <v>97835</v>
      </c>
      <c r="D25" s="13">
        <v>112519</v>
      </c>
      <c r="E25" s="13">
        <v>70374</v>
      </c>
      <c r="F25" s="13">
        <v>83338</v>
      </c>
      <c r="G25" s="13">
        <v>111976</v>
      </c>
      <c r="H25" s="13">
        <v>55388</v>
      </c>
      <c r="I25" s="13">
        <v>20799</v>
      </c>
      <c r="J25" s="13">
        <v>48171</v>
      </c>
      <c r="K25" s="11">
        <f t="shared" si="4"/>
        <v>667219</v>
      </c>
      <c r="L25" s="52"/>
    </row>
    <row r="26" spans="1:12" ht="17.25" customHeight="1">
      <c r="A26" s="12" t="s">
        <v>132</v>
      </c>
      <c r="B26" s="13">
        <v>23</v>
      </c>
      <c r="C26" s="13">
        <v>18</v>
      </c>
      <c r="D26" s="13">
        <v>22</v>
      </c>
      <c r="E26" s="13">
        <v>6</v>
      </c>
      <c r="F26" s="13">
        <v>17</v>
      </c>
      <c r="G26" s="13">
        <v>25</v>
      </c>
      <c r="H26" s="13">
        <v>16</v>
      </c>
      <c r="I26" s="13">
        <v>3</v>
      </c>
      <c r="J26" s="13">
        <v>10</v>
      </c>
      <c r="K26" s="11">
        <f t="shared" si="4"/>
        <v>140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5307</v>
      </c>
      <c r="I27" s="11">
        <v>0</v>
      </c>
      <c r="J27" s="11">
        <v>0</v>
      </c>
      <c r="K27" s="11">
        <f t="shared" si="4"/>
        <v>5307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16247.26</v>
      </c>
      <c r="I35" s="19">
        <v>0</v>
      </c>
      <c r="J35" s="19">
        <v>0</v>
      </c>
      <c r="K35" s="23">
        <f>SUM(B35:J35)</f>
        <v>16247.26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1532349.0599999998</v>
      </c>
      <c r="C47" s="22">
        <f aca="true" t="shared" si="12" ref="C47:H47">+C48+C57</f>
        <v>2118223.6999999997</v>
      </c>
      <c r="D47" s="22">
        <f t="shared" si="12"/>
        <v>2486364.01</v>
      </c>
      <c r="E47" s="22">
        <f t="shared" si="12"/>
        <v>1473322.8299999998</v>
      </c>
      <c r="F47" s="22">
        <f t="shared" si="12"/>
        <v>1981289.1</v>
      </c>
      <c r="G47" s="22">
        <f t="shared" si="12"/>
        <v>2774604.8000000003</v>
      </c>
      <c r="H47" s="22">
        <f t="shared" si="12"/>
        <v>1455689.39</v>
      </c>
      <c r="I47" s="22">
        <f>+I48+I57</f>
        <v>575009.58</v>
      </c>
      <c r="J47" s="22">
        <f>+J48+J57</f>
        <v>893074.91</v>
      </c>
      <c r="K47" s="22">
        <f>SUM(B47:J47)</f>
        <v>15289927.38</v>
      </c>
    </row>
    <row r="48" spans="1:11" ht="17.25" customHeight="1">
      <c r="A48" s="16" t="s">
        <v>113</v>
      </c>
      <c r="B48" s="23">
        <f>SUM(B49:B56)</f>
        <v>1513676.18</v>
      </c>
      <c r="C48" s="23">
        <f aca="true" t="shared" si="13" ref="C48:J48">SUM(C49:C56)</f>
        <v>2094740.89</v>
      </c>
      <c r="D48" s="23">
        <f t="shared" si="13"/>
        <v>2460922.9099999997</v>
      </c>
      <c r="E48" s="23">
        <f t="shared" si="13"/>
        <v>1450937.2999999998</v>
      </c>
      <c r="F48" s="23">
        <f t="shared" si="13"/>
        <v>1957833.26</v>
      </c>
      <c r="G48" s="23">
        <f t="shared" si="13"/>
        <v>2745007.12</v>
      </c>
      <c r="H48" s="23">
        <f t="shared" si="13"/>
        <v>1435624.16</v>
      </c>
      <c r="I48" s="23">
        <f t="shared" si="13"/>
        <v>575009.58</v>
      </c>
      <c r="J48" s="23">
        <f t="shared" si="13"/>
        <v>879071.27</v>
      </c>
      <c r="K48" s="23">
        <f aca="true" t="shared" si="14" ref="K48:K57">SUM(B48:J48)</f>
        <v>15112822.67</v>
      </c>
    </row>
    <row r="49" spans="1:11" ht="17.25" customHeight="1">
      <c r="A49" s="34" t="s">
        <v>44</v>
      </c>
      <c r="B49" s="23">
        <f aca="true" t="shared" si="15" ref="B49:H49">ROUND(B30*B7,2)</f>
        <v>1512196.99</v>
      </c>
      <c r="C49" s="23">
        <f t="shared" si="15"/>
        <v>2087624.93</v>
      </c>
      <c r="D49" s="23">
        <f t="shared" si="15"/>
        <v>2458049.05</v>
      </c>
      <c r="E49" s="23">
        <f t="shared" si="15"/>
        <v>1449722.99</v>
      </c>
      <c r="F49" s="23">
        <f t="shared" si="15"/>
        <v>1955672.21</v>
      </c>
      <c r="G49" s="23">
        <f t="shared" si="15"/>
        <v>2741879.33</v>
      </c>
      <c r="H49" s="23">
        <f t="shared" si="15"/>
        <v>1417950.4</v>
      </c>
      <c r="I49" s="23">
        <f>ROUND(I30*I7,2)</f>
        <v>573943.86</v>
      </c>
      <c r="J49" s="23">
        <f>ROUND(J30*J7,2)</f>
        <v>876854.23</v>
      </c>
      <c r="K49" s="23">
        <f t="shared" si="14"/>
        <v>15073893.99</v>
      </c>
    </row>
    <row r="50" spans="1:11" ht="17.25" customHeight="1">
      <c r="A50" s="34" t="s">
        <v>45</v>
      </c>
      <c r="B50" s="19">
        <v>0</v>
      </c>
      <c r="C50" s="23">
        <f>ROUND(C31*C7,2)</f>
        <v>4640.33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4640.33</v>
      </c>
    </row>
    <row r="51" spans="1:11" ht="17.25" customHeight="1">
      <c r="A51" s="66" t="s">
        <v>106</v>
      </c>
      <c r="B51" s="67">
        <f aca="true" t="shared" si="16" ref="B51:H51">ROUND(B32*B7,2)</f>
        <v>-2612.49</v>
      </c>
      <c r="C51" s="67">
        <f t="shared" si="16"/>
        <v>-3298.09</v>
      </c>
      <c r="D51" s="67">
        <f t="shared" si="16"/>
        <v>-3511.9</v>
      </c>
      <c r="E51" s="67">
        <f t="shared" si="16"/>
        <v>-2231.09</v>
      </c>
      <c r="F51" s="67">
        <f t="shared" si="16"/>
        <v>-3120.47</v>
      </c>
      <c r="G51" s="67">
        <f t="shared" si="16"/>
        <v>-4302.29</v>
      </c>
      <c r="H51" s="67">
        <f t="shared" si="16"/>
        <v>-2288.54</v>
      </c>
      <c r="I51" s="19">
        <v>0</v>
      </c>
      <c r="J51" s="19">
        <v>0</v>
      </c>
      <c r="K51" s="67">
        <f>SUM(B51:J51)</f>
        <v>-21364.87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16247.26</v>
      </c>
      <c r="I53" s="31">
        <f>+I35</f>
        <v>0</v>
      </c>
      <c r="J53" s="31">
        <f>+J35</f>
        <v>0</v>
      </c>
      <c r="K53" s="23">
        <f t="shared" si="14"/>
        <v>16247.26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-220176.81999999998</v>
      </c>
      <c r="C61" s="35">
        <f t="shared" si="17"/>
        <v>-243139.18999999997</v>
      </c>
      <c r="D61" s="35">
        <f t="shared" si="17"/>
        <v>-231547.78</v>
      </c>
      <c r="E61" s="35">
        <f t="shared" si="17"/>
        <v>-261181.75</v>
      </c>
      <c r="F61" s="35">
        <f t="shared" si="17"/>
        <v>-244008.03999999998</v>
      </c>
      <c r="G61" s="35">
        <f t="shared" si="17"/>
        <v>-295708.54</v>
      </c>
      <c r="H61" s="35">
        <f t="shared" si="17"/>
        <v>-203388.05</v>
      </c>
      <c r="I61" s="35">
        <f t="shared" si="17"/>
        <v>-103508.09000000001</v>
      </c>
      <c r="J61" s="35">
        <f t="shared" si="17"/>
        <v>-82250.81999999999</v>
      </c>
      <c r="K61" s="35">
        <f>SUM(B61:J61)</f>
        <v>-1884909.08</v>
      </c>
    </row>
    <row r="62" spans="1:11" ht="18.75" customHeight="1">
      <c r="A62" s="16" t="s">
        <v>75</v>
      </c>
      <c r="B62" s="35">
        <f aca="true" t="shared" si="18" ref="B62:J62">B63+B64+B65+B66+B67+B68</f>
        <v>-205665.86999999997</v>
      </c>
      <c r="C62" s="35">
        <f t="shared" si="18"/>
        <v>-221997.31999999998</v>
      </c>
      <c r="D62" s="35">
        <f t="shared" si="18"/>
        <v>-209560.18</v>
      </c>
      <c r="E62" s="35">
        <f t="shared" si="18"/>
        <v>-247216.99</v>
      </c>
      <c r="F62" s="35">
        <f t="shared" si="18"/>
        <v>-224436.90999999997</v>
      </c>
      <c r="G62" s="35">
        <f t="shared" si="18"/>
        <v>-265959.17</v>
      </c>
      <c r="H62" s="35">
        <f t="shared" si="18"/>
        <v>-189069</v>
      </c>
      <c r="I62" s="35">
        <f t="shared" si="18"/>
        <v>-36198.8</v>
      </c>
      <c r="J62" s="35">
        <f t="shared" si="18"/>
        <v>-71873.2</v>
      </c>
      <c r="K62" s="35">
        <f aca="true" t="shared" si="19" ref="K62:K91">SUM(B62:J62)</f>
        <v>-1671977.4399999997</v>
      </c>
    </row>
    <row r="63" spans="1:11" ht="18.75" customHeight="1">
      <c r="A63" s="12" t="s">
        <v>76</v>
      </c>
      <c r="B63" s="35">
        <f>-ROUND(B9*$D$3,2)</f>
        <v>-161503.8</v>
      </c>
      <c r="C63" s="35">
        <f aca="true" t="shared" si="20" ref="C63:J63">-ROUND(C9*$D$3,2)</f>
        <v>-215604.4</v>
      </c>
      <c r="D63" s="35">
        <f t="shared" si="20"/>
        <v>-186751</v>
      </c>
      <c r="E63" s="35">
        <f t="shared" si="20"/>
        <v>-144707.8</v>
      </c>
      <c r="F63" s="35">
        <f t="shared" si="20"/>
        <v>-171186.2</v>
      </c>
      <c r="G63" s="35">
        <f t="shared" si="20"/>
        <v>-218028.8</v>
      </c>
      <c r="H63" s="35">
        <f t="shared" si="20"/>
        <v>-189069</v>
      </c>
      <c r="I63" s="35">
        <f t="shared" si="20"/>
        <v>-36198.8</v>
      </c>
      <c r="J63" s="35">
        <f t="shared" si="20"/>
        <v>-71873.2</v>
      </c>
      <c r="K63" s="35">
        <f t="shared" si="19"/>
        <v>-1394923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-676.4</v>
      </c>
      <c r="C65" s="35">
        <v>-87.4</v>
      </c>
      <c r="D65" s="35">
        <v>-133</v>
      </c>
      <c r="E65" s="35">
        <v>-414.2</v>
      </c>
      <c r="F65" s="35">
        <v>-250.8</v>
      </c>
      <c r="G65" s="35">
        <v>-114</v>
      </c>
      <c r="H65" s="19">
        <v>0</v>
      </c>
      <c r="I65" s="19">
        <v>0</v>
      </c>
      <c r="J65" s="19">
        <v>0</v>
      </c>
      <c r="K65" s="35">
        <f t="shared" si="19"/>
        <v>-1675.8</v>
      </c>
    </row>
    <row r="66" spans="1:11" ht="18.75" customHeight="1">
      <c r="A66" s="12" t="s">
        <v>107</v>
      </c>
      <c r="B66" s="35">
        <v>-14945.4</v>
      </c>
      <c r="C66" s="35">
        <v>-4267.4</v>
      </c>
      <c r="D66" s="35">
        <v>-4620.8</v>
      </c>
      <c r="E66" s="35">
        <v>-8683</v>
      </c>
      <c r="F66" s="35">
        <v>-5266.8</v>
      </c>
      <c r="G66" s="35">
        <v>-7706.4</v>
      </c>
      <c r="H66" s="19">
        <v>0</v>
      </c>
      <c r="I66" s="19">
        <v>0</v>
      </c>
      <c r="J66" s="19">
        <v>0</v>
      </c>
      <c r="K66" s="35">
        <f t="shared" si="19"/>
        <v>-45489.8</v>
      </c>
    </row>
    <row r="67" spans="1:11" ht="18.75" customHeight="1">
      <c r="A67" s="12" t="s">
        <v>53</v>
      </c>
      <c r="B67" s="35">
        <v>-28540.27</v>
      </c>
      <c r="C67" s="35">
        <v>-2038.12</v>
      </c>
      <c r="D67" s="35">
        <v>-18055.38</v>
      </c>
      <c r="E67" s="35">
        <v>-93411.99</v>
      </c>
      <c r="F67" s="35">
        <v>-47733.11</v>
      </c>
      <c r="G67" s="35">
        <v>-40109.97</v>
      </c>
      <c r="H67" s="19">
        <v>0</v>
      </c>
      <c r="I67" s="19">
        <v>0</v>
      </c>
      <c r="J67" s="19">
        <v>0</v>
      </c>
      <c r="K67" s="35">
        <f t="shared" si="19"/>
        <v>-229888.84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1312172.24</v>
      </c>
      <c r="C104" s="24">
        <f t="shared" si="22"/>
        <v>1875084.5099999998</v>
      </c>
      <c r="D104" s="24">
        <f t="shared" si="22"/>
        <v>2254816.2299999995</v>
      </c>
      <c r="E104" s="24">
        <f t="shared" si="22"/>
        <v>1212141.0799999998</v>
      </c>
      <c r="F104" s="24">
        <f t="shared" si="22"/>
        <v>1737281.0600000003</v>
      </c>
      <c r="G104" s="24">
        <f t="shared" si="22"/>
        <v>2478896.2600000002</v>
      </c>
      <c r="H104" s="24">
        <f t="shared" si="22"/>
        <v>1252301.3399999999</v>
      </c>
      <c r="I104" s="24">
        <f>+I105+I106</f>
        <v>471501.4899999999</v>
      </c>
      <c r="J104" s="24">
        <f>+J105+J106</f>
        <v>810824.0900000001</v>
      </c>
      <c r="K104" s="48">
        <f>SUM(B104:J104)</f>
        <v>13405018.299999999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1293499.36</v>
      </c>
      <c r="C105" s="24">
        <f t="shared" si="23"/>
        <v>1851601.6999999997</v>
      </c>
      <c r="D105" s="24">
        <f t="shared" si="23"/>
        <v>2229375.1299999994</v>
      </c>
      <c r="E105" s="24">
        <f t="shared" si="23"/>
        <v>1189755.5499999998</v>
      </c>
      <c r="F105" s="24">
        <f t="shared" si="23"/>
        <v>1713825.2200000002</v>
      </c>
      <c r="G105" s="24">
        <f t="shared" si="23"/>
        <v>2449298.58</v>
      </c>
      <c r="H105" s="24">
        <f t="shared" si="23"/>
        <v>1232236.1099999999</v>
      </c>
      <c r="I105" s="24">
        <f t="shared" si="23"/>
        <v>471501.4899999999</v>
      </c>
      <c r="J105" s="24">
        <f t="shared" si="23"/>
        <v>796820.4500000001</v>
      </c>
      <c r="K105" s="48">
        <f>SUM(B105:J105)</f>
        <v>13227913.589999998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13405018.28</v>
      </c>
      <c r="L112" s="54"/>
    </row>
    <row r="113" spans="1:11" ht="18.75" customHeight="1">
      <c r="A113" s="26" t="s">
        <v>71</v>
      </c>
      <c r="B113" s="27">
        <v>168645.88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168645.88</v>
      </c>
    </row>
    <row r="114" spans="1:11" ht="18.75" customHeight="1">
      <c r="A114" s="26" t="s">
        <v>72</v>
      </c>
      <c r="B114" s="27">
        <v>1143526.36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1143526.36</v>
      </c>
    </row>
    <row r="115" spans="1:11" ht="18.75" customHeight="1">
      <c r="A115" s="26" t="s">
        <v>73</v>
      </c>
      <c r="B115" s="40">
        <v>0</v>
      </c>
      <c r="C115" s="27">
        <f>+C104</f>
        <v>1875084.5099999998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1875084.5099999998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2254816.2299999995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2254816.2299999995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1212141.0799999998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1212141.0799999998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336793.74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336793.74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624577.72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624577.72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86951.85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86951.85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688957.73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688957.73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748260.7</v>
      </c>
      <c r="H122" s="40">
        <v>0</v>
      </c>
      <c r="I122" s="40">
        <v>0</v>
      </c>
      <c r="J122" s="40">
        <v>0</v>
      </c>
      <c r="K122" s="41">
        <f t="shared" si="25"/>
        <v>748260.7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58263.06</v>
      </c>
      <c r="H123" s="40">
        <v>0</v>
      </c>
      <c r="I123" s="40">
        <v>0</v>
      </c>
      <c r="J123" s="40">
        <v>0</v>
      </c>
      <c r="K123" s="41">
        <f t="shared" si="25"/>
        <v>58263.06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322369.78</v>
      </c>
      <c r="H124" s="40">
        <v>0</v>
      </c>
      <c r="I124" s="40">
        <v>0</v>
      </c>
      <c r="J124" s="40">
        <v>0</v>
      </c>
      <c r="K124" s="41">
        <f t="shared" si="25"/>
        <v>322369.78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357789.42</v>
      </c>
      <c r="H125" s="40">
        <v>0</v>
      </c>
      <c r="I125" s="40">
        <v>0</v>
      </c>
      <c r="J125" s="40">
        <v>0</v>
      </c>
      <c r="K125" s="41">
        <f t="shared" si="25"/>
        <v>357789.42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992213.31</v>
      </c>
      <c r="H126" s="40">
        <v>0</v>
      </c>
      <c r="I126" s="40">
        <v>0</v>
      </c>
      <c r="J126" s="40">
        <v>0</v>
      </c>
      <c r="K126" s="41">
        <f t="shared" si="25"/>
        <v>992213.31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455682.71</v>
      </c>
      <c r="I127" s="40">
        <v>0</v>
      </c>
      <c r="J127" s="40">
        <v>0</v>
      </c>
      <c r="K127" s="41">
        <f t="shared" si="25"/>
        <v>455682.71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796618.62</v>
      </c>
      <c r="I128" s="40">
        <v>0</v>
      </c>
      <c r="J128" s="40">
        <v>0</v>
      </c>
      <c r="K128" s="41">
        <f t="shared" si="25"/>
        <v>796618.62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471501.49</v>
      </c>
      <c r="J129" s="40">
        <v>0</v>
      </c>
      <c r="K129" s="41">
        <f t="shared" si="25"/>
        <v>471501.49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810824.09</v>
      </c>
      <c r="K130" s="44">
        <f t="shared" si="25"/>
        <v>810824.09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2017-02-13T11:39:14Z</dcterms:modified>
  <cp:category/>
  <cp:version/>
  <cp:contentType/>
  <cp:contentStatus/>
</cp:coreProperties>
</file>