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<sst xmlns="http://schemas.openxmlformats.org/spreadsheetml/2006/main" count="134" uniqueCount="134">
  <si>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</si>
  <si>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</si>
  <si>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</si>
  <si>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</si>
  <si>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</si>
  <si>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</si>
  <si>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</si>
  <si>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</si>
  <si>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</si>
  <si>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</si>
  <si>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</si>
  <si>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</si>
  <si>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</si>
  <si>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</si>
  <si>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</si>
  <si>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</si>
  <si>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</si>
  <si>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</si>
  <si>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</si>
  <si>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</si>
  <si>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</si>
  <si>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</si>
  <si>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</si>
  <si>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</si>
  <si>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</si>
  <si>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</si>
  <si>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</si>
  <si>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</si>
  <si>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</si>
  <si>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</si>
  <si>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</si>
  <si>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</si>
  <si>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</si>
  <si>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</si>
  <si>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</si>
  <si>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</si>
  <si>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</si>
  <si>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</si>
  <si>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</si>
  <si>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</si>
  <si>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</si>
  <si>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</si>
  <si>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</si>
  <si>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</si>
  <si>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</si>
  <si>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</si>
  <si>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</si>
  <si>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</si>
  <si>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</si>
  <si>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</si>
  <si>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</si>
  <si>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</si>
  <si>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</si>
  <si>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</si>
  <si>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</si>
  <si>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</si>
  <si>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</si>
  <si>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</si>
  <si>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</si>
  <si>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</si>
  <si>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</si>
  <si>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</si>
  <si>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</si>
  <si>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</si>
  <si>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</si>
  <si>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</si>
  <si>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</si>
  <si>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</si>
  <si>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</si>
  <si>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</si>
  <si>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</si>
  <si>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</si>
  <si>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</si>
  <si>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</si>
  <si>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</si>
  <si>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</si>
  <si>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</si>
  <si>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</si>
  <si>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</si>
  <si>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</si>
  <si>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</si>
  <si>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</si>
  <si>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</si>
  <si>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</si>
  <si>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</si>
  <si>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</si>
  <si>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</si>
  <si>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</si>
  <si>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</si>
  <si>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</si>
  <si>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</si>
  <si>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</si>
  <si>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</si>
  <si>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</si>
  <si>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</si>
  <si>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</si>
  <si>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</si>
  <si>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</si>
  <si>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</si>
  <si>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</si>
  <si>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</si>
  <si>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</si>
  <si>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</si>
  <si>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</si>
  <si>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</si>
  <si>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</si>
  <si>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</si>
  <si>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</si>
  <si>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</si>
  <si>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</si>
  <si>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</si>
  <si>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</si>
  <si>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</si>
  <si>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</si>
  <si>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</si>
  <si>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</si>
  <si>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</si>
  <si>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</si>
  <si>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</si>
  <si>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</si>
  <si>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</si>
  <si>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</si>
  <si>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</si>
  <si>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</si>
  <si>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</si>
  <si>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</si>
  <si>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</si>
  <si>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</si>
  <si>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</si>
  <si>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</si>
  <si>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</si>
  <si>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</si>
  <si>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</si>
  <si>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29/01/17 - VENCIMENTO 10/02/17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</si>
</sst>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168422</v>
      </c>
      <c r="C7" s="9">
        <f t="shared" si="0"/>
        <v>221903</v>
      </c>
      <c r="D7" s="9">
        <f t="shared" si="0"/>
        <v>247087</v>
      </c>
      <c r="E7" s="9">
        <f t="shared" si="0"/>
        <v>134540</v>
      </c>
      <c r="F7" s="9">
        <f t="shared" si="0"/>
        <v>232773</v>
      </c>
      <c r="G7" s="9">
        <f t="shared" si="0"/>
        <v>376709</v>
      </c>
      <c r="H7" s="9">
        <f t="shared" si="0"/>
        <v>138252</v>
      </c>
      <c r="I7" s="9">
        <f t="shared" si="0"/>
        <v>27265</v>
      </c>
      <c r="J7" s="9">
        <f t="shared" si="0"/>
        <v>111184</v>
      </c>
      <c r="K7" s="9">
        <f t="shared" si="0"/>
        <v>1658135</v>
      </c>
      <c r="L7" s="52"/>
    </row>
    <row r="8" spans="1:11" ht="17.25" customHeight="1">
      <c r="A8" s="10" t="s">
        <v>99</v>
      </c>
      <c r="B8" s="11">
        <f>B9+B12+B16</f>
        <v>92101</v>
      </c>
      <c r="C8" s="11">
        <f aca="true" t="shared" si="1" ref="C8:J8">C9+C12+C16</f>
        <v>126937</v>
      </c>
      <c r="D8" s="11">
        <f t="shared" si="1"/>
        <v>130930</v>
      </c>
      <c r="E8" s="11">
        <f t="shared" si="1"/>
        <v>76462</v>
      </c>
      <c r="F8" s="11">
        <f t="shared" si="1"/>
        <v>124791</v>
      </c>
      <c r="G8" s="11">
        <f t="shared" si="1"/>
        <v>203654</v>
      </c>
      <c r="H8" s="11">
        <f t="shared" si="1"/>
        <v>83182</v>
      </c>
      <c r="I8" s="11">
        <f t="shared" si="1"/>
        <v>13396</v>
      </c>
      <c r="J8" s="11">
        <f t="shared" si="1"/>
        <v>61048</v>
      </c>
      <c r="K8" s="11">
        <f>SUM(B8:J8)</f>
        <v>912501</v>
      </c>
    </row>
    <row r="9" spans="1:11" ht="17.25" customHeight="1">
      <c r="A9" s="15" t="s">
        <v>17</v>
      </c>
      <c r="B9" s="13">
        <f>+B10+B11</f>
        <v>16821</v>
      </c>
      <c r="C9" s="13">
        <f aca="true" t="shared" si="2" ref="C9:J9">+C10+C11</f>
        <v>25293</v>
      </c>
      <c r="D9" s="13">
        <f t="shared" si="2"/>
        <v>24180</v>
      </c>
      <c r="E9" s="13">
        <f t="shared" si="2"/>
        <v>14462</v>
      </c>
      <c r="F9" s="13">
        <f t="shared" si="2"/>
        <v>20177</v>
      </c>
      <c r="G9" s="13">
        <f t="shared" si="2"/>
        <v>23943</v>
      </c>
      <c r="H9" s="13">
        <f t="shared" si="2"/>
        <v>17093</v>
      </c>
      <c r="I9" s="13">
        <f t="shared" si="2"/>
        <v>3064</v>
      </c>
      <c r="J9" s="13">
        <f t="shared" si="2"/>
        <v>10902</v>
      </c>
      <c r="K9" s="11">
        <f>SUM(B9:J9)</f>
        <v>155935</v>
      </c>
    </row>
    <row r="10" spans="1:11" ht="17.25" customHeight="1">
      <c r="A10" s="29" t="s">
        <v>18</v>
      </c>
      <c r="B10" s="13">
        <v>16821</v>
      </c>
      <c r="C10" s="13">
        <v>25293</v>
      </c>
      <c r="D10" s="13">
        <v>24180</v>
      </c>
      <c r="E10" s="13">
        <v>14462</v>
      </c>
      <c r="F10" s="13">
        <v>20177</v>
      </c>
      <c r="G10" s="13">
        <v>23943</v>
      </c>
      <c r="H10" s="13">
        <v>17093</v>
      </c>
      <c r="I10" s="13">
        <v>3064</v>
      </c>
      <c r="J10" s="13">
        <v>10902</v>
      </c>
      <c r="K10" s="11">
        <f>SUM(B10:J10)</f>
        <v>155935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61401</v>
      </c>
      <c r="C12" s="17">
        <f t="shared" si="3"/>
        <v>84376</v>
      </c>
      <c r="D12" s="17">
        <f t="shared" si="3"/>
        <v>87482</v>
      </c>
      <c r="E12" s="17">
        <f t="shared" si="3"/>
        <v>51516</v>
      </c>
      <c r="F12" s="17">
        <f t="shared" si="3"/>
        <v>83077</v>
      </c>
      <c r="G12" s="17">
        <f t="shared" si="3"/>
        <v>139811</v>
      </c>
      <c r="H12" s="17">
        <f t="shared" si="3"/>
        <v>55032</v>
      </c>
      <c r="I12" s="17">
        <f t="shared" si="3"/>
        <v>8303</v>
      </c>
      <c r="J12" s="17">
        <f t="shared" si="3"/>
        <v>41121</v>
      </c>
      <c r="K12" s="11">
        <f aca="true" t="shared" si="4" ref="K12:K27">SUM(B12:J12)</f>
        <v>612119</v>
      </c>
    </row>
    <row r="13" spans="1:13" ht="17.25" customHeight="1">
      <c r="A13" s="14" t="s">
        <v>20</v>
      </c>
      <c r="B13" s="13">
        <v>31644</v>
      </c>
      <c r="C13" s="13">
        <v>46714</v>
      </c>
      <c r="D13" s="13">
        <v>48487</v>
      </c>
      <c r="E13" s="13">
        <v>28466</v>
      </c>
      <c r="F13" s="13">
        <v>42711</v>
      </c>
      <c r="G13" s="13">
        <v>67298</v>
      </c>
      <c r="H13" s="13">
        <v>26243</v>
      </c>
      <c r="I13" s="13">
        <v>4998</v>
      </c>
      <c r="J13" s="13">
        <v>22950</v>
      </c>
      <c r="K13" s="11">
        <f t="shared" si="4"/>
        <v>319511</v>
      </c>
      <c r="L13" s="52"/>
      <c r="M13" s="53"/>
    </row>
    <row r="14" spans="1:12" ht="17.25" customHeight="1">
      <c r="A14" s="14" t="s">
        <v>21</v>
      </c>
      <c r="B14" s="13">
        <v>29319</v>
      </c>
      <c r="C14" s="13">
        <v>37127</v>
      </c>
      <c r="D14" s="13">
        <v>38549</v>
      </c>
      <c r="E14" s="13">
        <v>22674</v>
      </c>
      <c r="F14" s="13">
        <v>39897</v>
      </c>
      <c r="G14" s="13">
        <v>71908</v>
      </c>
      <c r="H14" s="13">
        <v>28206</v>
      </c>
      <c r="I14" s="13">
        <v>3228</v>
      </c>
      <c r="J14" s="13">
        <v>17996</v>
      </c>
      <c r="K14" s="11">
        <f t="shared" si="4"/>
        <v>288904</v>
      </c>
      <c r="L14" s="52"/>
    </row>
    <row r="15" spans="1:11" ht="17.25" customHeight="1">
      <c r="A15" s="14" t="s">
        <v>22</v>
      </c>
      <c r="B15" s="13">
        <v>438</v>
      </c>
      <c r="C15" s="13">
        <v>535</v>
      </c>
      <c r="D15" s="13">
        <v>446</v>
      </c>
      <c r="E15" s="13">
        <v>376</v>
      </c>
      <c r="F15" s="13">
        <v>469</v>
      </c>
      <c r="G15" s="13">
        <v>605</v>
      </c>
      <c r="H15" s="13">
        <v>583</v>
      </c>
      <c r="I15" s="13">
        <v>77</v>
      </c>
      <c r="J15" s="13">
        <v>175</v>
      </c>
      <c r="K15" s="11">
        <f t="shared" si="4"/>
        <v>3704</v>
      </c>
    </row>
    <row r="16" spans="1:11" ht="17.25" customHeight="1">
      <c r="A16" s="15" t="s">
        <v>95</v>
      </c>
      <c r="B16" s="13">
        <f>B17+B18+B19</f>
        <v>13879</v>
      </c>
      <c r="C16" s="13">
        <f aca="true" t="shared" si="5" ref="C16:J16">C17+C18+C19</f>
        <v>17268</v>
      </c>
      <c r="D16" s="13">
        <f t="shared" si="5"/>
        <v>19268</v>
      </c>
      <c r="E16" s="13">
        <f t="shared" si="5"/>
        <v>10484</v>
      </c>
      <c r="F16" s="13">
        <f t="shared" si="5"/>
        <v>21537</v>
      </c>
      <c r="G16" s="13">
        <f t="shared" si="5"/>
        <v>39900</v>
      </c>
      <c r="H16" s="13">
        <f t="shared" si="5"/>
        <v>11057</v>
      </c>
      <c r="I16" s="13">
        <f t="shared" si="5"/>
        <v>2029</v>
      </c>
      <c r="J16" s="13">
        <f t="shared" si="5"/>
        <v>9025</v>
      </c>
      <c r="K16" s="11">
        <f t="shared" si="4"/>
        <v>144447</v>
      </c>
    </row>
    <row r="17" spans="1:11" ht="17.25" customHeight="1">
      <c r="A17" s="14" t="s">
        <v>96</v>
      </c>
      <c r="B17" s="13">
        <v>7302</v>
      </c>
      <c r="C17" s="13">
        <v>9663</v>
      </c>
      <c r="D17" s="13">
        <v>10235</v>
      </c>
      <c r="E17" s="13">
        <v>5815</v>
      </c>
      <c r="F17" s="13">
        <v>11136</v>
      </c>
      <c r="G17" s="13">
        <v>17921</v>
      </c>
      <c r="H17" s="13">
        <v>5827</v>
      </c>
      <c r="I17" s="13">
        <v>1211</v>
      </c>
      <c r="J17" s="13">
        <v>4655</v>
      </c>
      <c r="K17" s="11">
        <f t="shared" si="4"/>
        <v>73765</v>
      </c>
    </row>
    <row r="18" spans="1:11" ht="17.25" customHeight="1">
      <c r="A18" s="14" t="s">
        <v>97</v>
      </c>
      <c r="B18" s="13">
        <v>6569</v>
      </c>
      <c r="C18" s="13">
        <v>7590</v>
      </c>
      <c r="D18" s="13">
        <v>9027</v>
      </c>
      <c r="E18" s="13">
        <v>4661</v>
      </c>
      <c r="F18" s="13">
        <v>10388</v>
      </c>
      <c r="G18" s="13">
        <v>21962</v>
      </c>
      <c r="H18" s="13">
        <v>5223</v>
      </c>
      <c r="I18" s="13">
        <v>818</v>
      </c>
      <c r="J18" s="13">
        <v>4364</v>
      </c>
      <c r="K18" s="11">
        <f t="shared" si="4"/>
        <v>70602</v>
      </c>
    </row>
    <row r="19" spans="1:11" ht="17.25" customHeight="1">
      <c r="A19" s="14" t="s">
        <v>98</v>
      </c>
      <c r="B19" s="13">
        <v>8</v>
      </c>
      <c r="C19" s="13">
        <v>15</v>
      </c>
      <c r="D19" s="13">
        <v>6</v>
      </c>
      <c r="E19" s="13">
        <v>8</v>
      </c>
      <c r="F19" s="13">
        <v>13</v>
      </c>
      <c r="G19" s="13">
        <v>17</v>
      </c>
      <c r="H19" s="13">
        <v>7</v>
      </c>
      <c r="I19" s="13">
        <v>0</v>
      </c>
      <c r="J19" s="13">
        <v>6</v>
      </c>
      <c r="K19" s="11">
        <f t="shared" si="4"/>
        <v>80</v>
      </c>
    </row>
    <row r="20" spans="1:11" ht="17.25" customHeight="1">
      <c r="A20" s="16" t="s">
        <v>23</v>
      </c>
      <c r="B20" s="11">
        <f>+B21+B22+B23</f>
        <v>50077</v>
      </c>
      <c r="C20" s="11">
        <f aca="true" t="shared" si="6" ref="C20:J20">+C21+C22+C23</f>
        <v>57324</v>
      </c>
      <c r="D20" s="11">
        <f t="shared" si="6"/>
        <v>69282</v>
      </c>
      <c r="E20" s="11">
        <f t="shared" si="6"/>
        <v>34437</v>
      </c>
      <c r="F20" s="11">
        <f t="shared" si="6"/>
        <v>74846</v>
      </c>
      <c r="G20" s="11">
        <f t="shared" si="6"/>
        <v>131563</v>
      </c>
      <c r="H20" s="11">
        <f t="shared" si="6"/>
        <v>36945</v>
      </c>
      <c r="I20" s="11">
        <f t="shared" si="6"/>
        <v>7469</v>
      </c>
      <c r="J20" s="11">
        <f t="shared" si="6"/>
        <v>28743</v>
      </c>
      <c r="K20" s="11">
        <f t="shared" si="4"/>
        <v>490686</v>
      </c>
    </row>
    <row r="21" spans="1:12" ht="17.25" customHeight="1">
      <c r="A21" s="12" t="s">
        <v>24</v>
      </c>
      <c r="B21" s="13">
        <v>30163</v>
      </c>
      <c r="C21" s="13">
        <v>37732</v>
      </c>
      <c r="D21" s="13">
        <v>45197</v>
      </c>
      <c r="E21" s="13">
        <v>22513</v>
      </c>
      <c r="F21" s="13">
        <v>44839</v>
      </c>
      <c r="G21" s="13">
        <v>71643</v>
      </c>
      <c r="H21" s="13">
        <v>22442</v>
      </c>
      <c r="I21" s="13">
        <v>5189</v>
      </c>
      <c r="J21" s="13">
        <v>18515</v>
      </c>
      <c r="K21" s="11">
        <f t="shared" si="4"/>
        <v>298233</v>
      </c>
      <c r="L21" s="52"/>
    </row>
    <row r="22" spans="1:12" ht="17.25" customHeight="1">
      <c r="A22" s="12" t="s">
        <v>25</v>
      </c>
      <c r="B22" s="13">
        <v>19752</v>
      </c>
      <c r="C22" s="13">
        <v>19395</v>
      </c>
      <c r="D22" s="13">
        <v>23866</v>
      </c>
      <c r="E22" s="13">
        <v>11829</v>
      </c>
      <c r="F22" s="13">
        <v>29790</v>
      </c>
      <c r="G22" s="13">
        <v>59590</v>
      </c>
      <c r="H22" s="13">
        <v>14322</v>
      </c>
      <c r="I22" s="13">
        <v>2247</v>
      </c>
      <c r="J22" s="13">
        <v>10160</v>
      </c>
      <c r="K22" s="11">
        <f t="shared" si="4"/>
        <v>190951</v>
      </c>
      <c r="L22" s="52"/>
    </row>
    <row r="23" spans="1:11" ht="17.25" customHeight="1">
      <c r="A23" s="12" t="s">
        <v>26</v>
      </c>
      <c r="B23" s="13">
        <v>162</v>
      </c>
      <c r="C23" s="13">
        <v>197</v>
      </c>
      <c r="D23" s="13">
        <v>219</v>
      </c>
      <c r="E23" s="13">
        <v>95</v>
      </c>
      <c r="F23" s="13">
        <v>217</v>
      </c>
      <c r="G23" s="13">
        <v>330</v>
      </c>
      <c r="H23" s="13">
        <v>181</v>
      </c>
      <c r="I23" s="13">
        <v>33</v>
      </c>
      <c r="J23" s="13">
        <v>68</v>
      </c>
      <c r="K23" s="11">
        <f t="shared" si="4"/>
        <v>1502</v>
      </c>
    </row>
    <row r="24" spans="1:11" ht="17.25" customHeight="1">
      <c r="A24" s="16" t="s">
        <v>27</v>
      </c>
      <c r="B24" s="13">
        <f>+B25+B26</f>
        <v>26244</v>
      </c>
      <c r="C24" s="13">
        <f aca="true" t="shared" si="7" ref="C24:J24">+C25+C26</f>
        <v>37642</v>
      </c>
      <c r="D24" s="13">
        <f t="shared" si="7"/>
        <v>46875</v>
      </c>
      <c r="E24" s="13">
        <f t="shared" si="7"/>
        <v>23641</v>
      </c>
      <c r="F24" s="13">
        <f t="shared" si="7"/>
        <v>33136</v>
      </c>
      <c r="G24" s="13">
        <f t="shared" si="7"/>
        <v>41492</v>
      </c>
      <c r="H24" s="13">
        <f t="shared" si="7"/>
        <v>16848</v>
      </c>
      <c r="I24" s="13">
        <f t="shared" si="7"/>
        <v>6400</v>
      </c>
      <c r="J24" s="13">
        <f t="shared" si="7"/>
        <v>21393</v>
      </c>
      <c r="K24" s="11">
        <f t="shared" si="4"/>
        <v>253671</v>
      </c>
    </row>
    <row r="25" spans="1:12" ht="17.25" customHeight="1">
      <c r="A25" s="12" t="s">
        <v>131</v>
      </c>
      <c r="B25" s="13">
        <v>26237</v>
      </c>
      <c r="C25" s="13">
        <v>37635</v>
      </c>
      <c r="D25" s="13">
        <v>46868</v>
      </c>
      <c r="E25" s="13">
        <v>23638</v>
      </c>
      <c r="F25" s="13">
        <v>33124</v>
      </c>
      <c r="G25" s="13">
        <v>41484</v>
      </c>
      <c r="H25" s="13">
        <v>16840</v>
      </c>
      <c r="I25" s="13">
        <v>6400</v>
      </c>
      <c r="J25" s="13">
        <v>21390</v>
      </c>
      <c r="K25" s="11">
        <f t="shared" si="4"/>
        <v>253616</v>
      </c>
      <c r="L25" s="52"/>
    </row>
    <row r="26" spans="1:12" ht="17.25" customHeight="1">
      <c r="A26" s="12" t="s">
        <v>132</v>
      </c>
      <c r="B26" s="13">
        <v>7</v>
      </c>
      <c r="C26" s="13">
        <v>7</v>
      </c>
      <c r="D26" s="13">
        <v>7</v>
      </c>
      <c r="E26" s="13">
        <v>3</v>
      </c>
      <c r="F26" s="13">
        <v>12</v>
      </c>
      <c r="G26" s="13">
        <v>8</v>
      </c>
      <c r="H26" s="13">
        <v>8</v>
      </c>
      <c r="I26" s="13">
        <v>0</v>
      </c>
      <c r="J26" s="13">
        <v>3</v>
      </c>
      <c r="K26" s="11">
        <f t="shared" si="4"/>
        <v>55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1277</v>
      </c>
      <c r="I27" s="11">
        <v>0</v>
      </c>
      <c r="J27" s="11">
        <v>0</v>
      </c>
      <c r="K27" s="11">
        <f t="shared" si="4"/>
        <v>1277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27733.16</v>
      </c>
      <c r="I35" s="19">
        <v>0</v>
      </c>
      <c r="J35" s="19">
        <v>0</v>
      </c>
      <c r="K35" s="23">
        <f>SUM(B35:J35)</f>
        <v>27733.16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489899.81</v>
      </c>
      <c r="C47" s="22">
        <f aca="true" t="shared" si="12" ref="C47:H47">+C48+C57</f>
        <v>717953.39</v>
      </c>
      <c r="D47" s="22">
        <f t="shared" si="12"/>
        <v>895297.0900000001</v>
      </c>
      <c r="E47" s="22">
        <f t="shared" si="12"/>
        <v>425646.0800000001</v>
      </c>
      <c r="F47" s="22">
        <f t="shared" si="12"/>
        <v>713299.48</v>
      </c>
      <c r="G47" s="22">
        <f t="shared" si="12"/>
        <v>971868.8099999999</v>
      </c>
      <c r="H47" s="22">
        <f t="shared" si="12"/>
        <v>444909.49999999994</v>
      </c>
      <c r="I47" s="22">
        <f>+I48+I57</f>
        <v>138789.41</v>
      </c>
      <c r="J47" s="22">
        <f>+J48+J57</f>
        <v>349516.96</v>
      </c>
      <c r="K47" s="22">
        <f>SUM(B47:J47)</f>
        <v>5147180.53</v>
      </c>
    </row>
    <row r="48" spans="1:11" ht="17.25" customHeight="1">
      <c r="A48" s="16" t="s">
        <v>113</v>
      </c>
      <c r="B48" s="23">
        <f>SUM(B49:B56)</f>
        <v>471226.93</v>
      </c>
      <c r="C48" s="23">
        <f aca="true" t="shared" si="13" ref="C48:J48">SUM(C49:C56)</f>
        <v>694470.58</v>
      </c>
      <c r="D48" s="23">
        <f t="shared" si="13"/>
        <v>869855.9900000001</v>
      </c>
      <c r="E48" s="23">
        <f t="shared" si="13"/>
        <v>403260.55000000005</v>
      </c>
      <c r="F48" s="23">
        <f t="shared" si="13"/>
        <v>689843.64</v>
      </c>
      <c r="G48" s="23">
        <f t="shared" si="13"/>
        <v>942271.1299999999</v>
      </c>
      <c r="H48" s="23">
        <f t="shared" si="13"/>
        <v>424844.26999999996</v>
      </c>
      <c r="I48" s="23">
        <f t="shared" si="13"/>
        <v>138789.41</v>
      </c>
      <c r="J48" s="23">
        <f t="shared" si="13"/>
        <v>335513.32</v>
      </c>
      <c r="K48" s="23">
        <f aca="true" t="shared" si="14" ref="K48:K57">SUM(B48:J48)</f>
        <v>4970075.82</v>
      </c>
    </row>
    <row r="49" spans="1:11" ht="17.25" customHeight="1">
      <c r="A49" s="34" t="s">
        <v>44</v>
      </c>
      <c r="B49" s="23">
        <f aca="true" t="shared" si="15" ref="B49:H49">ROUND(B30*B7,2)</f>
        <v>467943.68</v>
      </c>
      <c r="C49" s="23">
        <f t="shared" si="15"/>
        <v>688254.34</v>
      </c>
      <c r="D49" s="23">
        <f t="shared" si="15"/>
        <v>864705.67</v>
      </c>
      <c r="E49" s="23">
        <f t="shared" si="15"/>
        <v>400431.4</v>
      </c>
      <c r="F49" s="23">
        <f t="shared" si="15"/>
        <v>685656.15</v>
      </c>
      <c r="G49" s="23">
        <f t="shared" si="15"/>
        <v>936310.22</v>
      </c>
      <c r="H49" s="23">
        <f t="shared" si="15"/>
        <v>394032.03</v>
      </c>
      <c r="I49" s="23">
        <f>ROUND(I30*I7,2)</f>
        <v>137723.69</v>
      </c>
      <c r="J49" s="23">
        <f>ROUND(J30*J7,2)</f>
        <v>333296.28</v>
      </c>
      <c r="K49" s="23">
        <f t="shared" si="14"/>
        <v>4908353.460000001</v>
      </c>
    </row>
    <row r="50" spans="1:11" ht="17.25" customHeight="1">
      <c r="A50" s="34" t="s">
        <v>45</v>
      </c>
      <c r="B50" s="19">
        <v>0</v>
      </c>
      <c r="C50" s="23">
        <f>ROUND(C31*C7,2)</f>
        <v>1529.84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1529.84</v>
      </c>
    </row>
    <row r="51" spans="1:11" ht="17.25" customHeight="1">
      <c r="A51" s="66" t="s">
        <v>106</v>
      </c>
      <c r="B51" s="67">
        <f aca="true" t="shared" si="16" ref="B51:H51">ROUND(B32*B7,2)</f>
        <v>-808.43</v>
      </c>
      <c r="C51" s="67">
        <f t="shared" si="16"/>
        <v>-1087.32</v>
      </c>
      <c r="D51" s="67">
        <f t="shared" si="16"/>
        <v>-1235.44</v>
      </c>
      <c r="E51" s="67">
        <f t="shared" si="16"/>
        <v>-616.25</v>
      </c>
      <c r="F51" s="67">
        <f t="shared" si="16"/>
        <v>-1094.03</v>
      </c>
      <c r="G51" s="67">
        <f t="shared" si="16"/>
        <v>-1469.17</v>
      </c>
      <c r="H51" s="67">
        <f t="shared" si="16"/>
        <v>-635.96</v>
      </c>
      <c r="I51" s="19">
        <v>0</v>
      </c>
      <c r="J51" s="19">
        <v>0</v>
      </c>
      <c r="K51" s="67">
        <f>SUM(B51:J51)</f>
        <v>-6946.6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27733.16</v>
      </c>
      <c r="I53" s="31">
        <f>+I35</f>
        <v>0</v>
      </c>
      <c r="J53" s="31">
        <f>+J35</f>
        <v>0</v>
      </c>
      <c r="K53" s="23">
        <f t="shared" si="14"/>
        <v>27733.16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-63919.8</v>
      </c>
      <c r="C61" s="35">
        <f t="shared" si="17"/>
        <v>-96190.03</v>
      </c>
      <c r="D61" s="35">
        <f t="shared" si="17"/>
        <v>-93957.79</v>
      </c>
      <c r="E61" s="35">
        <f t="shared" si="17"/>
        <v>-54955.6</v>
      </c>
      <c r="F61" s="35">
        <f t="shared" si="17"/>
        <v>-77053.25</v>
      </c>
      <c r="G61" s="35">
        <f t="shared" si="17"/>
        <v>-91489.43999999999</v>
      </c>
      <c r="H61" s="35">
        <f t="shared" si="17"/>
        <v>-64953.4</v>
      </c>
      <c r="I61" s="35">
        <f t="shared" si="17"/>
        <v>-13918.68</v>
      </c>
      <c r="J61" s="35">
        <f t="shared" si="17"/>
        <v>-41427.6</v>
      </c>
      <c r="K61" s="35">
        <f>SUM(B61:J61)</f>
        <v>-597865.59</v>
      </c>
    </row>
    <row r="62" spans="1:11" ht="18.75" customHeight="1">
      <c r="A62" s="16" t="s">
        <v>75</v>
      </c>
      <c r="B62" s="35">
        <f aca="true" t="shared" si="18" ref="B62:J62">B63+B64+B65+B66+B67+B68</f>
        <v>-63919.8</v>
      </c>
      <c r="C62" s="35">
        <f t="shared" si="18"/>
        <v>-96113.4</v>
      </c>
      <c r="D62" s="35">
        <f t="shared" si="18"/>
        <v>-91884</v>
      </c>
      <c r="E62" s="35">
        <f t="shared" si="18"/>
        <v>-54955.6</v>
      </c>
      <c r="F62" s="35">
        <f t="shared" si="18"/>
        <v>-76672.6</v>
      </c>
      <c r="G62" s="35">
        <f t="shared" si="18"/>
        <v>-90983.4</v>
      </c>
      <c r="H62" s="35">
        <f t="shared" si="18"/>
        <v>-64953.4</v>
      </c>
      <c r="I62" s="35">
        <f t="shared" si="18"/>
        <v>-11643.2</v>
      </c>
      <c r="J62" s="35">
        <f t="shared" si="18"/>
        <v>-41427.6</v>
      </c>
      <c r="K62" s="35">
        <f aca="true" t="shared" si="19" ref="K62:K91">SUM(B62:J62)</f>
        <v>-592553</v>
      </c>
    </row>
    <row r="63" spans="1:11" ht="18.75" customHeight="1">
      <c r="A63" s="12" t="s">
        <v>76</v>
      </c>
      <c r="B63" s="35">
        <f>-ROUND(B9*$D$3,2)</f>
        <v>-63919.8</v>
      </c>
      <c r="C63" s="35">
        <f aca="true" t="shared" si="20" ref="C63:J63">-ROUND(C9*$D$3,2)</f>
        <v>-96113.4</v>
      </c>
      <c r="D63" s="35">
        <f t="shared" si="20"/>
        <v>-91884</v>
      </c>
      <c r="E63" s="35">
        <f t="shared" si="20"/>
        <v>-54955.6</v>
      </c>
      <c r="F63" s="35">
        <f t="shared" si="20"/>
        <v>-76672.6</v>
      </c>
      <c r="G63" s="35">
        <f t="shared" si="20"/>
        <v>-90983.4</v>
      </c>
      <c r="H63" s="35">
        <f t="shared" si="20"/>
        <v>-64953.4</v>
      </c>
      <c r="I63" s="35">
        <f t="shared" si="20"/>
        <v>-11643.2</v>
      </c>
      <c r="J63" s="35">
        <f t="shared" si="20"/>
        <v>-41427.6</v>
      </c>
      <c r="K63" s="35">
        <f t="shared" si="19"/>
        <v>-592553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425980.01</v>
      </c>
      <c r="C104" s="24">
        <f t="shared" si="22"/>
        <v>621763.36</v>
      </c>
      <c r="D104" s="24">
        <f t="shared" si="22"/>
        <v>801339.3</v>
      </c>
      <c r="E104" s="24">
        <f t="shared" si="22"/>
        <v>370690.4800000001</v>
      </c>
      <c r="F104" s="24">
        <f t="shared" si="22"/>
        <v>636246.23</v>
      </c>
      <c r="G104" s="24">
        <f t="shared" si="22"/>
        <v>880379.3699999999</v>
      </c>
      <c r="H104" s="24">
        <f t="shared" si="22"/>
        <v>379956.0999999999</v>
      </c>
      <c r="I104" s="24">
        <f>+I105+I106</f>
        <v>124870.73000000001</v>
      </c>
      <c r="J104" s="24">
        <f>+J105+J106</f>
        <v>308089.36000000004</v>
      </c>
      <c r="K104" s="48">
        <f>SUM(B104:J104)</f>
        <v>4549314.94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407307.13</v>
      </c>
      <c r="C105" s="24">
        <f t="shared" si="23"/>
        <v>598280.5499999999</v>
      </c>
      <c r="D105" s="24">
        <f t="shared" si="23"/>
        <v>775898.2000000001</v>
      </c>
      <c r="E105" s="24">
        <f t="shared" si="23"/>
        <v>348304.95000000007</v>
      </c>
      <c r="F105" s="24">
        <f t="shared" si="23"/>
        <v>612790.39</v>
      </c>
      <c r="G105" s="24">
        <f t="shared" si="23"/>
        <v>850781.6899999998</v>
      </c>
      <c r="H105" s="24">
        <f t="shared" si="23"/>
        <v>359890.86999999994</v>
      </c>
      <c r="I105" s="24">
        <f t="shared" si="23"/>
        <v>124870.73000000001</v>
      </c>
      <c r="J105" s="24">
        <f t="shared" si="23"/>
        <v>294085.72000000003</v>
      </c>
      <c r="K105" s="48">
        <f>SUM(B105:J105)</f>
        <v>4372210.23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4549314.930000001</v>
      </c>
      <c r="L112" s="54"/>
    </row>
    <row r="113" spans="1:11" ht="18.75" customHeight="1">
      <c r="A113" s="26" t="s">
        <v>71</v>
      </c>
      <c r="B113" s="27">
        <v>55381.14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55381.14</v>
      </c>
    </row>
    <row r="114" spans="1:11" ht="18.75" customHeight="1">
      <c r="A114" s="26" t="s">
        <v>72</v>
      </c>
      <c r="B114" s="27">
        <v>370598.87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370598.87</v>
      </c>
    </row>
    <row r="115" spans="1:11" ht="18.75" customHeight="1">
      <c r="A115" s="26" t="s">
        <v>73</v>
      </c>
      <c r="B115" s="40">
        <v>0</v>
      </c>
      <c r="C115" s="27">
        <f>+C104</f>
        <v>621763.36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621763.36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801339.3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801339.3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370690.4800000001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370690.4800000001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121575.81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121575.81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223987.4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223987.4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38519.77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38519.77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252163.24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252163.24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260058.28</v>
      </c>
      <c r="H122" s="40">
        <v>0</v>
      </c>
      <c r="I122" s="40">
        <v>0</v>
      </c>
      <c r="J122" s="40">
        <v>0</v>
      </c>
      <c r="K122" s="41">
        <f t="shared" si="25"/>
        <v>260058.28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26292.74</v>
      </c>
      <c r="H123" s="40">
        <v>0</v>
      </c>
      <c r="I123" s="40">
        <v>0</v>
      </c>
      <c r="J123" s="40">
        <v>0</v>
      </c>
      <c r="K123" s="41">
        <f t="shared" si="25"/>
        <v>26292.74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116661.81</v>
      </c>
      <c r="H124" s="40">
        <v>0</v>
      </c>
      <c r="I124" s="40">
        <v>0</v>
      </c>
      <c r="J124" s="40">
        <v>0</v>
      </c>
      <c r="K124" s="41">
        <f t="shared" si="25"/>
        <v>116661.81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124885.19</v>
      </c>
      <c r="H125" s="40">
        <v>0</v>
      </c>
      <c r="I125" s="40">
        <v>0</v>
      </c>
      <c r="J125" s="40">
        <v>0</v>
      </c>
      <c r="K125" s="41">
        <f t="shared" si="25"/>
        <v>124885.19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352481.36</v>
      </c>
      <c r="H126" s="40">
        <v>0</v>
      </c>
      <c r="I126" s="40">
        <v>0</v>
      </c>
      <c r="J126" s="40">
        <v>0</v>
      </c>
      <c r="K126" s="41">
        <f t="shared" si="25"/>
        <v>352481.36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139058.55</v>
      </c>
      <c r="I127" s="40">
        <v>0</v>
      </c>
      <c r="J127" s="40">
        <v>0</v>
      </c>
      <c r="K127" s="41">
        <f t="shared" si="25"/>
        <v>139058.55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240897.54</v>
      </c>
      <c r="I128" s="40">
        <v>0</v>
      </c>
      <c r="J128" s="40">
        <v>0</v>
      </c>
      <c r="K128" s="41">
        <f t="shared" si="25"/>
        <v>240897.54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124870.73</v>
      </c>
      <c r="J129" s="40">
        <v>0</v>
      </c>
      <c r="K129" s="41">
        <f t="shared" si="25"/>
        <v>124870.73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308089.36</v>
      </c>
      <c r="K130" s="44">
        <f t="shared" si="25"/>
        <v>308089.36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2017-02-09T18:25:14Z</dcterms:modified>
  <cp:category/>
  <cp:version/>
  <cp:contentType/>
  <cp:contentStatus/>
</cp:coreProperties>
</file>