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<sst xmlns="http://schemas.openxmlformats.org/spreadsheetml/2006/main" count="135" uniqueCount="135">
  <si>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</si>
  <si>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</si>
  <si>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</si>
  <si>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</si>
  <si>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</si>
  <si>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</si>
  <si>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</si>
  <si>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</si>
  <si>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</si>
  <si>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</si>
  <si>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</si>
  <si>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</si>
  <si>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</si>
  <si>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</si>
  <si>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</si>
  <si>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</si>
  <si>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</si>
  <si>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</si>
  <si>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</si>
  <si>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</si>
  <si>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</si>
  <si>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</si>
  <si>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</si>
  <si>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</si>
  <si>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</si>
  <si>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</si>
  <si>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</si>
  <si>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</si>
  <si>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</si>
  <si>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</si>
  <si>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</si>
  <si>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</si>
  <si>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</si>
  <si>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</si>
  <si>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</si>
  <si>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</si>
  <si>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</si>
  <si>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</si>
  <si>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</si>
  <si>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</si>
  <si>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</si>
  <si>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</si>
  <si>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</si>
  <si>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</si>
  <si>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</si>
  <si>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</si>
  <si>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</si>
  <si>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</si>
  <si>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</si>
  <si>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</si>
  <si>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</si>
  <si>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</si>
  <si>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</si>
  <si>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</si>
  <si>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</si>
  <si>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</si>
  <si>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</si>
  <si>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</si>
  <si>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</si>
  <si>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</si>
  <si>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</si>
  <si>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</si>
  <si>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</si>
  <si>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</si>
  <si>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</si>
  <si>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</si>
  <si>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</si>
  <si>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</si>
  <si>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</si>
  <si>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</si>
  <si>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</si>
  <si>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</si>
  <si>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</si>
  <si>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</si>
  <si>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</si>
  <si>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</si>
  <si>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</si>
  <si>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</si>
  <si>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</si>
  <si>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</si>
  <si>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</si>
  <si>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</si>
  <si>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</si>
  <si>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</si>
  <si>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</si>
  <si>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</si>
  <si>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</si>
  <si>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</si>
  <si>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</si>
  <si>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</si>
  <si>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</si>
  <si>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</si>
  <si>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</si>
  <si>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</si>
  <si>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</si>
  <si>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</si>
  <si>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</si>
  <si>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</si>
  <si>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</si>
  <si>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</si>
  <si>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</si>
  <si>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</si>
  <si>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</si>
  <si>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</si>
  <si>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</si>
  <si>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</si>
  <si>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</si>
  <si>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</si>
  <si>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</si>
  <si>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</si>
  <si>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</si>
  <si>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</si>
  <si>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</si>
  <si>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</si>
  <si>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</si>
  <si>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</si>
  <si>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</si>
  <si>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</si>
  <si>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</si>
  <si>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</si>
  <si>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</si>
  <si>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</si>
  <si>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</si>
  <si>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</si>
  <si>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</si>
  <si>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</si>
  <si>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</si>
  <si>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</si>
  <si>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</si>
  <si>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</si>
  <si>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</si>
  <si>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</si>
  <si>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26/01/17 - VENCIMENTO 09/02/17</t>
  </si>
  <si>
    <t>6.3. Revisão de Remuneração pelo Transporte Coletivo ¹</t>
  </si>
  <si>
    <t>¹ Remuneração das linhas da USP de dezembro/17.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</si>
</sst>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24">
      <selection activeCell="A133" sqref="A133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531450</v>
      </c>
      <c r="C7" s="9">
        <f t="shared" si="0"/>
        <v>659080</v>
      </c>
      <c r="D7" s="9">
        <f t="shared" si="0"/>
        <v>683109</v>
      </c>
      <c r="E7" s="9">
        <f t="shared" si="0"/>
        <v>472246</v>
      </c>
      <c r="F7" s="9">
        <f t="shared" si="0"/>
        <v>646443</v>
      </c>
      <c r="G7" s="9">
        <f t="shared" si="0"/>
        <v>1089281</v>
      </c>
      <c r="H7" s="9">
        <f t="shared" si="0"/>
        <v>486785</v>
      </c>
      <c r="I7" s="9">
        <f t="shared" si="0"/>
        <v>108474</v>
      </c>
      <c r="J7" s="9">
        <f t="shared" si="0"/>
        <v>279853</v>
      </c>
      <c r="K7" s="9">
        <f t="shared" si="0"/>
        <v>4956721</v>
      </c>
      <c r="L7" s="52"/>
    </row>
    <row r="8" spans="1:11" ht="17.25" customHeight="1">
      <c r="A8" s="10" t="s">
        <v>99</v>
      </c>
      <c r="B8" s="11">
        <f>B9+B12+B16</f>
        <v>302204</v>
      </c>
      <c r="C8" s="11">
        <f aca="true" t="shared" si="1" ref="C8:J8">C9+C12+C16</f>
        <v>385425</v>
      </c>
      <c r="D8" s="11">
        <f t="shared" si="1"/>
        <v>373936</v>
      </c>
      <c r="E8" s="11">
        <f t="shared" si="1"/>
        <v>274736</v>
      </c>
      <c r="F8" s="11">
        <f t="shared" si="1"/>
        <v>361478</v>
      </c>
      <c r="G8" s="11">
        <f t="shared" si="1"/>
        <v>600609</v>
      </c>
      <c r="H8" s="11">
        <f t="shared" si="1"/>
        <v>294488</v>
      </c>
      <c r="I8" s="11">
        <f t="shared" si="1"/>
        <v>56346</v>
      </c>
      <c r="J8" s="11">
        <f t="shared" si="1"/>
        <v>155733</v>
      </c>
      <c r="K8" s="11">
        <f>SUM(B8:J8)</f>
        <v>2804955</v>
      </c>
    </row>
    <row r="9" spans="1:11" ht="17.25" customHeight="1">
      <c r="A9" s="15" t="s">
        <v>17</v>
      </c>
      <c r="B9" s="13">
        <f>+B10+B11</f>
        <v>39836</v>
      </c>
      <c r="C9" s="13">
        <f aca="true" t="shared" si="2" ref="C9:J9">+C10+C11</f>
        <v>52909</v>
      </c>
      <c r="D9" s="13">
        <f t="shared" si="2"/>
        <v>46023</v>
      </c>
      <c r="E9" s="13">
        <f t="shared" si="2"/>
        <v>35662</v>
      </c>
      <c r="F9" s="13">
        <f t="shared" si="2"/>
        <v>42259</v>
      </c>
      <c r="G9" s="13">
        <f t="shared" si="2"/>
        <v>52823</v>
      </c>
      <c r="H9" s="13">
        <f t="shared" si="2"/>
        <v>47202</v>
      </c>
      <c r="I9" s="13">
        <f t="shared" si="2"/>
        <v>8614</v>
      </c>
      <c r="J9" s="13">
        <f t="shared" si="2"/>
        <v>17434</v>
      </c>
      <c r="K9" s="11">
        <f>SUM(B9:J9)</f>
        <v>342762</v>
      </c>
    </row>
    <row r="10" spans="1:11" ht="17.25" customHeight="1">
      <c r="A10" s="29" t="s">
        <v>18</v>
      </c>
      <c r="B10" s="13">
        <v>39836</v>
      </c>
      <c r="C10" s="13">
        <v>52909</v>
      </c>
      <c r="D10" s="13">
        <v>46023</v>
      </c>
      <c r="E10" s="13">
        <v>35662</v>
      </c>
      <c r="F10" s="13">
        <v>42259</v>
      </c>
      <c r="G10" s="13">
        <v>52823</v>
      </c>
      <c r="H10" s="13">
        <v>47202</v>
      </c>
      <c r="I10" s="13">
        <v>8614</v>
      </c>
      <c r="J10" s="13">
        <v>17434</v>
      </c>
      <c r="K10" s="11">
        <f>SUM(B10:J10)</f>
        <v>342762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221001</v>
      </c>
      <c r="C12" s="17">
        <f t="shared" si="3"/>
        <v>282690</v>
      </c>
      <c r="D12" s="17">
        <f t="shared" si="3"/>
        <v>277194</v>
      </c>
      <c r="E12" s="17">
        <f t="shared" si="3"/>
        <v>203738</v>
      </c>
      <c r="F12" s="17">
        <f t="shared" si="3"/>
        <v>263565</v>
      </c>
      <c r="G12" s="17">
        <f t="shared" si="3"/>
        <v>446766</v>
      </c>
      <c r="H12" s="17">
        <f t="shared" si="3"/>
        <v>211426</v>
      </c>
      <c r="I12" s="17">
        <f t="shared" si="3"/>
        <v>39664</v>
      </c>
      <c r="J12" s="17">
        <f t="shared" si="3"/>
        <v>116540</v>
      </c>
      <c r="K12" s="11">
        <f aca="true" t="shared" si="4" ref="K12:K27">SUM(B12:J12)</f>
        <v>2062584</v>
      </c>
    </row>
    <row r="13" spans="1:13" ht="17.25" customHeight="1">
      <c r="A13" s="14" t="s">
        <v>20</v>
      </c>
      <c r="B13" s="13">
        <v>118882</v>
      </c>
      <c r="C13" s="13">
        <v>162089</v>
      </c>
      <c r="D13" s="13">
        <v>162887</v>
      </c>
      <c r="E13" s="13">
        <v>115638</v>
      </c>
      <c r="F13" s="13">
        <v>149405</v>
      </c>
      <c r="G13" s="13">
        <v>237015</v>
      </c>
      <c r="H13" s="13">
        <v>112434</v>
      </c>
      <c r="I13" s="13">
        <v>24901</v>
      </c>
      <c r="J13" s="13">
        <v>67865</v>
      </c>
      <c r="K13" s="11">
        <f t="shared" si="4"/>
        <v>1151116</v>
      </c>
      <c r="L13" s="52"/>
      <c r="M13" s="53"/>
    </row>
    <row r="14" spans="1:12" ht="17.25" customHeight="1">
      <c r="A14" s="14" t="s">
        <v>21</v>
      </c>
      <c r="B14" s="13">
        <v>100263</v>
      </c>
      <c r="C14" s="13">
        <v>118173</v>
      </c>
      <c r="D14" s="13">
        <v>112403</v>
      </c>
      <c r="E14" s="13">
        <v>86277</v>
      </c>
      <c r="F14" s="13">
        <v>112367</v>
      </c>
      <c r="G14" s="13">
        <v>206956</v>
      </c>
      <c r="H14" s="13">
        <v>96445</v>
      </c>
      <c r="I14" s="13">
        <v>14324</v>
      </c>
      <c r="J14" s="13">
        <v>48087</v>
      </c>
      <c r="K14" s="11">
        <f t="shared" si="4"/>
        <v>895295</v>
      </c>
      <c r="L14" s="52"/>
    </row>
    <row r="15" spans="1:11" ht="17.25" customHeight="1">
      <c r="A15" s="14" t="s">
        <v>22</v>
      </c>
      <c r="B15" s="13">
        <v>1856</v>
      </c>
      <c r="C15" s="13">
        <v>2428</v>
      </c>
      <c r="D15" s="13">
        <v>1904</v>
      </c>
      <c r="E15" s="13">
        <v>1823</v>
      </c>
      <c r="F15" s="13">
        <v>1793</v>
      </c>
      <c r="G15" s="13">
        <v>2795</v>
      </c>
      <c r="H15" s="13">
        <v>2547</v>
      </c>
      <c r="I15" s="13">
        <v>439</v>
      </c>
      <c r="J15" s="13">
        <v>588</v>
      </c>
      <c r="K15" s="11">
        <f t="shared" si="4"/>
        <v>16173</v>
      </c>
    </row>
    <row r="16" spans="1:11" ht="17.25" customHeight="1">
      <c r="A16" s="15" t="s">
        <v>95</v>
      </c>
      <c r="B16" s="13">
        <f>B17+B18+B19</f>
        <v>41367</v>
      </c>
      <c r="C16" s="13">
        <f aca="true" t="shared" si="5" ref="C16:J16">C17+C18+C19</f>
        <v>49826</v>
      </c>
      <c r="D16" s="13">
        <f t="shared" si="5"/>
        <v>50719</v>
      </c>
      <c r="E16" s="13">
        <f t="shared" si="5"/>
        <v>35336</v>
      </c>
      <c r="F16" s="13">
        <f t="shared" si="5"/>
        <v>55654</v>
      </c>
      <c r="G16" s="13">
        <f t="shared" si="5"/>
        <v>101020</v>
      </c>
      <c r="H16" s="13">
        <f t="shared" si="5"/>
        <v>35860</v>
      </c>
      <c r="I16" s="13">
        <f t="shared" si="5"/>
        <v>8068</v>
      </c>
      <c r="J16" s="13">
        <f t="shared" si="5"/>
        <v>21759</v>
      </c>
      <c r="K16" s="11">
        <f t="shared" si="4"/>
        <v>399609</v>
      </c>
    </row>
    <row r="17" spans="1:11" ht="17.25" customHeight="1">
      <c r="A17" s="14" t="s">
        <v>96</v>
      </c>
      <c r="B17" s="13">
        <v>22622</v>
      </c>
      <c r="C17" s="13">
        <v>29819</v>
      </c>
      <c r="D17" s="13">
        <v>27939</v>
      </c>
      <c r="E17" s="13">
        <v>19995</v>
      </c>
      <c r="F17" s="13">
        <v>31438</v>
      </c>
      <c r="G17" s="13">
        <v>53832</v>
      </c>
      <c r="H17" s="13">
        <v>21410</v>
      </c>
      <c r="I17" s="13">
        <v>5071</v>
      </c>
      <c r="J17" s="13">
        <v>11556</v>
      </c>
      <c r="K17" s="11">
        <f t="shared" si="4"/>
        <v>223682</v>
      </c>
    </row>
    <row r="18" spans="1:11" ht="17.25" customHeight="1">
      <c r="A18" s="14" t="s">
        <v>97</v>
      </c>
      <c r="B18" s="13">
        <v>18724</v>
      </c>
      <c r="C18" s="13">
        <v>19938</v>
      </c>
      <c r="D18" s="13">
        <v>22743</v>
      </c>
      <c r="E18" s="13">
        <v>15314</v>
      </c>
      <c r="F18" s="13">
        <v>24172</v>
      </c>
      <c r="G18" s="13">
        <v>47123</v>
      </c>
      <c r="H18" s="13">
        <v>14413</v>
      </c>
      <c r="I18" s="13">
        <v>2989</v>
      </c>
      <c r="J18" s="13">
        <v>10187</v>
      </c>
      <c r="K18" s="11">
        <f t="shared" si="4"/>
        <v>175603</v>
      </c>
    </row>
    <row r="19" spans="1:11" ht="17.25" customHeight="1">
      <c r="A19" s="14" t="s">
        <v>98</v>
      </c>
      <c r="B19" s="13">
        <v>21</v>
      </c>
      <c r="C19" s="13">
        <v>69</v>
      </c>
      <c r="D19" s="13">
        <v>37</v>
      </c>
      <c r="E19" s="13">
        <v>27</v>
      </c>
      <c r="F19" s="13">
        <v>44</v>
      </c>
      <c r="G19" s="13">
        <v>65</v>
      </c>
      <c r="H19" s="13">
        <v>37</v>
      </c>
      <c r="I19" s="13">
        <v>8</v>
      </c>
      <c r="J19" s="13">
        <v>16</v>
      </c>
      <c r="K19" s="11">
        <f t="shared" si="4"/>
        <v>324</v>
      </c>
    </row>
    <row r="20" spans="1:11" ht="17.25" customHeight="1">
      <c r="A20" s="16" t="s">
        <v>23</v>
      </c>
      <c r="B20" s="11">
        <f>+B21+B22+B23</f>
        <v>165588</v>
      </c>
      <c r="C20" s="11">
        <f aca="true" t="shared" si="6" ref="C20:J20">+C21+C22+C23</f>
        <v>180226</v>
      </c>
      <c r="D20" s="11">
        <f t="shared" si="6"/>
        <v>203013</v>
      </c>
      <c r="E20" s="11">
        <f t="shared" si="6"/>
        <v>132505</v>
      </c>
      <c r="F20" s="11">
        <f t="shared" si="6"/>
        <v>206847</v>
      </c>
      <c r="G20" s="11">
        <f t="shared" si="6"/>
        <v>382282</v>
      </c>
      <c r="H20" s="11">
        <f t="shared" si="6"/>
        <v>135577</v>
      </c>
      <c r="I20" s="11">
        <f t="shared" si="6"/>
        <v>32817</v>
      </c>
      <c r="J20" s="11">
        <f t="shared" si="6"/>
        <v>79800</v>
      </c>
      <c r="K20" s="11">
        <f t="shared" si="4"/>
        <v>1518655</v>
      </c>
    </row>
    <row r="21" spans="1:12" ht="17.25" customHeight="1">
      <c r="A21" s="12" t="s">
        <v>24</v>
      </c>
      <c r="B21" s="13">
        <v>98863</v>
      </c>
      <c r="C21" s="13">
        <v>118419</v>
      </c>
      <c r="D21" s="13">
        <v>134165</v>
      </c>
      <c r="E21" s="13">
        <v>84864</v>
      </c>
      <c r="F21" s="13">
        <v>130685</v>
      </c>
      <c r="G21" s="13">
        <v>222549</v>
      </c>
      <c r="H21" s="13">
        <v>84875</v>
      </c>
      <c r="I21" s="13">
        <v>22343</v>
      </c>
      <c r="J21" s="13">
        <v>51643</v>
      </c>
      <c r="K21" s="11">
        <f t="shared" si="4"/>
        <v>948406</v>
      </c>
      <c r="L21" s="52"/>
    </row>
    <row r="22" spans="1:12" ht="17.25" customHeight="1">
      <c r="A22" s="12" t="s">
        <v>25</v>
      </c>
      <c r="B22" s="13">
        <v>65821</v>
      </c>
      <c r="C22" s="13">
        <v>60695</v>
      </c>
      <c r="D22" s="13">
        <v>67882</v>
      </c>
      <c r="E22" s="13">
        <v>46855</v>
      </c>
      <c r="F22" s="13">
        <v>75291</v>
      </c>
      <c r="G22" s="13">
        <v>158142</v>
      </c>
      <c r="H22" s="13">
        <v>49660</v>
      </c>
      <c r="I22" s="13">
        <v>10276</v>
      </c>
      <c r="J22" s="13">
        <v>27889</v>
      </c>
      <c r="K22" s="11">
        <f t="shared" si="4"/>
        <v>562511</v>
      </c>
      <c r="L22" s="52"/>
    </row>
    <row r="23" spans="1:11" ht="17.25" customHeight="1">
      <c r="A23" s="12" t="s">
        <v>26</v>
      </c>
      <c r="B23" s="13">
        <v>904</v>
      </c>
      <c r="C23" s="13">
        <v>1112</v>
      </c>
      <c r="D23" s="13">
        <v>966</v>
      </c>
      <c r="E23" s="13">
        <v>786</v>
      </c>
      <c r="F23" s="13">
        <v>871</v>
      </c>
      <c r="G23" s="13">
        <v>1591</v>
      </c>
      <c r="H23" s="13">
        <v>1042</v>
      </c>
      <c r="I23" s="13">
        <v>198</v>
      </c>
      <c r="J23" s="13">
        <v>268</v>
      </c>
      <c r="K23" s="11">
        <f t="shared" si="4"/>
        <v>7738</v>
      </c>
    </row>
    <row r="24" spans="1:11" ht="17.25" customHeight="1">
      <c r="A24" s="16" t="s">
        <v>27</v>
      </c>
      <c r="B24" s="13">
        <f>+B25+B26</f>
        <v>63658</v>
      </c>
      <c r="C24" s="13">
        <f aca="true" t="shared" si="7" ref="C24:J24">+C25+C26</f>
        <v>93429</v>
      </c>
      <c r="D24" s="13">
        <f t="shared" si="7"/>
        <v>106160</v>
      </c>
      <c r="E24" s="13">
        <f t="shared" si="7"/>
        <v>65005</v>
      </c>
      <c r="F24" s="13">
        <f t="shared" si="7"/>
        <v>78118</v>
      </c>
      <c r="G24" s="13">
        <f t="shared" si="7"/>
        <v>106390</v>
      </c>
      <c r="H24" s="13">
        <f t="shared" si="7"/>
        <v>51897</v>
      </c>
      <c r="I24" s="13">
        <f t="shared" si="7"/>
        <v>19311</v>
      </c>
      <c r="J24" s="13">
        <f t="shared" si="7"/>
        <v>44320</v>
      </c>
      <c r="K24" s="11">
        <f t="shared" si="4"/>
        <v>628288</v>
      </c>
    </row>
    <row r="25" spans="1:12" ht="17.25" customHeight="1">
      <c r="A25" s="12" t="s">
        <v>130</v>
      </c>
      <c r="B25" s="13">
        <v>63632</v>
      </c>
      <c r="C25" s="13">
        <v>93409</v>
      </c>
      <c r="D25" s="13">
        <v>106130</v>
      </c>
      <c r="E25" s="13">
        <v>64991</v>
      </c>
      <c r="F25" s="13">
        <v>78091</v>
      </c>
      <c r="G25" s="13">
        <v>106352</v>
      </c>
      <c r="H25" s="13">
        <v>51889</v>
      </c>
      <c r="I25" s="13">
        <v>19309</v>
      </c>
      <c r="J25" s="13">
        <v>44314</v>
      </c>
      <c r="K25" s="11">
        <f t="shared" si="4"/>
        <v>628117</v>
      </c>
      <c r="L25" s="52"/>
    </row>
    <row r="26" spans="1:12" ht="17.25" customHeight="1">
      <c r="A26" s="12" t="s">
        <v>131</v>
      </c>
      <c r="B26" s="13">
        <v>26</v>
      </c>
      <c r="C26" s="13">
        <v>20</v>
      </c>
      <c r="D26" s="13">
        <v>30</v>
      </c>
      <c r="E26" s="13">
        <v>14</v>
      </c>
      <c r="F26" s="13">
        <v>27</v>
      </c>
      <c r="G26" s="13">
        <v>38</v>
      </c>
      <c r="H26" s="13">
        <v>8</v>
      </c>
      <c r="I26" s="13">
        <v>2</v>
      </c>
      <c r="J26" s="13">
        <v>6</v>
      </c>
      <c r="K26" s="11">
        <f t="shared" si="4"/>
        <v>171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4823</v>
      </c>
      <c r="I27" s="11">
        <v>0</v>
      </c>
      <c r="J27" s="11">
        <v>0</v>
      </c>
      <c r="K27" s="11">
        <f t="shared" si="4"/>
        <v>4823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17626.71</v>
      </c>
      <c r="I35" s="19">
        <v>0</v>
      </c>
      <c r="J35" s="19">
        <v>0</v>
      </c>
      <c r="K35" s="23">
        <f>SUM(B35:J35)</f>
        <v>17626.71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1496794.2799999998</v>
      </c>
      <c r="C47" s="22">
        <f aca="true" t="shared" si="12" ref="C47:H47">+C48+C57</f>
        <v>2074773.3900000001</v>
      </c>
      <c r="D47" s="22">
        <f t="shared" si="12"/>
        <v>2419019.57</v>
      </c>
      <c r="E47" s="22">
        <f t="shared" si="12"/>
        <v>1429213.5999999999</v>
      </c>
      <c r="F47" s="22">
        <f t="shared" si="12"/>
        <v>1929861.58</v>
      </c>
      <c r="G47" s="22">
        <f t="shared" si="12"/>
        <v>2740187.49</v>
      </c>
      <c r="H47" s="22">
        <f t="shared" si="12"/>
        <v>1426553.7</v>
      </c>
      <c r="I47" s="22">
        <f>+I48+I57</f>
        <v>549000.44</v>
      </c>
      <c r="J47" s="22">
        <f>+J48+J57</f>
        <v>855136.02</v>
      </c>
      <c r="K47" s="22">
        <f>SUM(B47:J47)</f>
        <v>14920540.069999998</v>
      </c>
    </row>
    <row r="48" spans="1:11" ht="17.25" customHeight="1">
      <c r="A48" s="16" t="s">
        <v>113</v>
      </c>
      <c r="B48" s="23">
        <f>SUM(B49:B56)</f>
        <v>1478121.4</v>
      </c>
      <c r="C48" s="23">
        <f aca="true" t="shared" si="13" ref="C48:J48">SUM(C49:C56)</f>
        <v>2051290.58</v>
      </c>
      <c r="D48" s="23">
        <f t="shared" si="13"/>
        <v>2393578.4699999997</v>
      </c>
      <c r="E48" s="23">
        <f t="shared" si="13"/>
        <v>1406828.0699999998</v>
      </c>
      <c r="F48" s="23">
        <f t="shared" si="13"/>
        <v>1906405.74</v>
      </c>
      <c r="G48" s="23">
        <f t="shared" si="13"/>
        <v>2710589.81</v>
      </c>
      <c r="H48" s="23">
        <f t="shared" si="13"/>
        <v>1406488.47</v>
      </c>
      <c r="I48" s="23">
        <f t="shared" si="13"/>
        <v>549000.44</v>
      </c>
      <c r="J48" s="23">
        <f t="shared" si="13"/>
        <v>841132.38</v>
      </c>
      <c r="K48" s="23">
        <f aca="true" t="shared" si="14" ref="K48:K57">SUM(B48:J48)</f>
        <v>14743435.360000001</v>
      </c>
    </row>
    <row r="49" spans="1:11" ht="17.25" customHeight="1">
      <c r="A49" s="34" t="s">
        <v>44</v>
      </c>
      <c r="B49" s="23">
        <f aca="true" t="shared" si="15" ref="B49:H49">ROUND(B30*B7,2)</f>
        <v>1476580.68</v>
      </c>
      <c r="C49" s="23">
        <f t="shared" si="15"/>
        <v>2044202.53</v>
      </c>
      <c r="D49" s="23">
        <f t="shared" si="15"/>
        <v>2390608.26</v>
      </c>
      <c r="E49" s="23">
        <f t="shared" si="15"/>
        <v>1405545.77</v>
      </c>
      <c r="F49" s="23">
        <f t="shared" si="15"/>
        <v>1904162.5</v>
      </c>
      <c r="G49" s="23">
        <f t="shared" si="15"/>
        <v>2707407.93</v>
      </c>
      <c r="H49" s="23">
        <f t="shared" si="15"/>
        <v>1387385.93</v>
      </c>
      <c r="I49" s="23">
        <f>ROUND(I30*I7,2)</f>
        <v>547934.72</v>
      </c>
      <c r="J49" s="23">
        <f>ROUND(J30*J7,2)</f>
        <v>838915.34</v>
      </c>
      <c r="K49" s="23">
        <f t="shared" si="14"/>
        <v>14702743.66</v>
      </c>
    </row>
    <row r="50" spans="1:11" ht="17.25" customHeight="1">
      <c r="A50" s="34" t="s">
        <v>45</v>
      </c>
      <c r="B50" s="19">
        <v>0</v>
      </c>
      <c r="C50" s="23">
        <f>ROUND(C31*C7,2)</f>
        <v>4543.82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4543.82</v>
      </c>
    </row>
    <row r="51" spans="1:11" ht="17.25" customHeight="1">
      <c r="A51" s="66" t="s">
        <v>106</v>
      </c>
      <c r="B51" s="67">
        <f aca="true" t="shared" si="16" ref="B51:H51">ROUND(B32*B7,2)</f>
        <v>-2550.96</v>
      </c>
      <c r="C51" s="67">
        <f t="shared" si="16"/>
        <v>-3229.49</v>
      </c>
      <c r="D51" s="67">
        <f t="shared" si="16"/>
        <v>-3415.55</v>
      </c>
      <c r="E51" s="67">
        <f t="shared" si="16"/>
        <v>-2163.1</v>
      </c>
      <c r="F51" s="67">
        <f t="shared" si="16"/>
        <v>-3038.28</v>
      </c>
      <c r="G51" s="67">
        <f t="shared" si="16"/>
        <v>-4248.2</v>
      </c>
      <c r="H51" s="67">
        <f t="shared" si="16"/>
        <v>-2239.21</v>
      </c>
      <c r="I51" s="19">
        <v>0</v>
      </c>
      <c r="J51" s="19">
        <v>0</v>
      </c>
      <c r="K51" s="67">
        <f>SUM(B51:J51)</f>
        <v>-20884.79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17626.71</v>
      </c>
      <c r="I53" s="31">
        <f>+I35</f>
        <v>0</v>
      </c>
      <c r="J53" s="31">
        <f>+J35</f>
        <v>0</v>
      </c>
      <c r="K53" s="23">
        <f t="shared" si="14"/>
        <v>17626.71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18672.88</v>
      </c>
      <c r="C57" s="36">
        <v>23482.81</v>
      </c>
      <c r="D57" s="36">
        <v>25441.1</v>
      </c>
      <c r="E57" s="36">
        <v>22385.53</v>
      </c>
      <c r="F57" s="36">
        <v>23455.84</v>
      </c>
      <c r="G57" s="36">
        <v>29597.68</v>
      </c>
      <c r="H57" s="36">
        <v>20065.23</v>
      </c>
      <c r="I57" s="19">
        <v>0</v>
      </c>
      <c r="J57" s="36">
        <v>14003.64</v>
      </c>
      <c r="K57" s="36">
        <f t="shared" si="14"/>
        <v>177104.71000000002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-234251.41999999998</v>
      </c>
      <c r="C61" s="35">
        <f t="shared" si="17"/>
        <v>-229777.86000000002</v>
      </c>
      <c r="D61" s="35">
        <f t="shared" si="17"/>
        <v>-224331.3</v>
      </c>
      <c r="E61" s="35">
        <f t="shared" si="17"/>
        <v>-296835.04000000004</v>
      </c>
      <c r="F61" s="35">
        <f t="shared" si="17"/>
        <v>-268100.57</v>
      </c>
      <c r="G61" s="35">
        <f t="shared" si="17"/>
        <v>-278528.97000000003</v>
      </c>
      <c r="H61" s="35">
        <f t="shared" si="17"/>
        <v>-193598.3</v>
      </c>
      <c r="I61" s="35">
        <f t="shared" si="17"/>
        <v>-100042.49</v>
      </c>
      <c r="J61" s="35">
        <f t="shared" si="17"/>
        <v>-76626.81999999999</v>
      </c>
      <c r="K61" s="35">
        <f>SUM(B61:J61)</f>
        <v>-1902092.7700000003</v>
      </c>
    </row>
    <row r="62" spans="1:11" ht="18.75" customHeight="1">
      <c r="A62" s="16" t="s">
        <v>75</v>
      </c>
      <c r="B62" s="35">
        <f aca="true" t="shared" si="18" ref="B62:J62">B63+B64+B65+B66+B67+B68</f>
        <v>-219740.46999999997</v>
      </c>
      <c r="C62" s="35">
        <f t="shared" si="18"/>
        <v>-208635.99000000002</v>
      </c>
      <c r="D62" s="35">
        <f t="shared" si="18"/>
        <v>-202343.69999999998</v>
      </c>
      <c r="E62" s="35">
        <f t="shared" si="18"/>
        <v>-282870.28</v>
      </c>
      <c r="F62" s="35">
        <f t="shared" si="18"/>
        <v>-248529.44</v>
      </c>
      <c r="G62" s="35">
        <f t="shared" si="18"/>
        <v>-248779.6</v>
      </c>
      <c r="H62" s="35">
        <f t="shared" si="18"/>
        <v>-179367.6</v>
      </c>
      <c r="I62" s="35">
        <f t="shared" si="18"/>
        <v>-32733.2</v>
      </c>
      <c r="J62" s="35">
        <f t="shared" si="18"/>
        <v>-66249.2</v>
      </c>
      <c r="K62" s="35">
        <f aca="true" t="shared" si="19" ref="K62:K91">SUM(B62:J62)</f>
        <v>-1689249.48</v>
      </c>
    </row>
    <row r="63" spans="1:11" ht="18.75" customHeight="1">
      <c r="A63" s="12" t="s">
        <v>76</v>
      </c>
      <c r="B63" s="35">
        <f>-ROUND(B9*$D$3,2)</f>
        <v>-151376.8</v>
      </c>
      <c r="C63" s="35">
        <f aca="true" t="shared" si="20" ref="C63:J63">-ROUND(C9*$D$3,2)</f>
        <v>-201054.2</v>
      </c>
      <c r="D63" s="35">
        <f t="shared" si="20"/>
        <v>-174887.4</v>
      </c>
      <c r="E63" s="35">
        <f t="shared" si="20"/>
        <v>-135515.6</v>
      </c>
      <c r="F63" s="35">
        <f t="shared" si="20"/>
        <v>-160584.2</v>
      </c>
      <c r="G63" s="35">
        <f t="shared" si="20"/>
        <v>-200727.4</v>
      </c>
      <c r="H63" s="35">
        <f t="shared" si="20"/>
        <v>-179367.6</v>
      </c>
      <c r="I63" s="35">
        <f t="shared" si="20"/>
        <v>-32733.2</v>
      </c>
      <c r="J63" s="35">
        <f t="shared" si="20"/>
        <v>-66249.2</v>
      </c>
      <c r="K63" s="35">
        <f t="shared" si="19"/>
        <v>-1302495.5999999999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-638.4</v>
      </c>
      <c r="C65" s="35">
        <v>-53.2</v>
      </c>
      <c r="D65" s="35">
        <v>-117.8</v>
      </c>
      <c r="E65" s="35">
        <v>-497.8</v>
      </c>
      <c r="F65" s="35">
        <v>-387.6</v>
      </c>
      <c r="G65" s="35">
        <v>-167.2</v>
      </c>
      <c r="H65" s="19">
        <v>0</v>
      </c>
      <c r="I65" s="19">
        <v>0</v>
      </c>
      <c r="J65" s="19">
        <v>0</v>
      </c>
      <c r="K65" s="35">
        <f t="shared" si="19"/>
        <v>-1862.0000000000002</v>
      </c>
    </row>
    <row r="66" spans="1:11" ht="18.75" customHeight="1">
      <c r="A66" s="12" t="s">
        <v>107</v>
      </c>
      <c r="B66" s="35">
        <v>-19893</v>
      </c>
      <c r="C66" s="35">
        <v>-5046.4</v>
      </c>
      <c r="D66" s="35">
        <v>-4886.8</v>
      </c>
      <c r="E66" s="35">
        <v>-8485.4</v>
      </c>
      <c r="F66" s="35">
        <v>-4335.8</v>
      </c>
      <c r="G66" s="35">
        <v>-7999</v>
      </c>
      <c r="H66" s="19">
        <v>0</v>
      </c>
      <c r="I66" s="19">
        <v>0</v>
      </c>
      <c r="J66" s="19">
        <v>0</v>
      </c>
      <c r="K66" s="35">
        <f t="shared" si="19"/>
        <v>-50646.4</v>
      </c>
    </row>
    <row r="67" spans="1:11" ht="18.75" customHeight="1">
      <c r="A67" s="12" t="s">
        <v>53</v>
      </c>
      <c r="B67" s="35">
        <v>-47832.27</v>
      </c>
      <c r="C67" s="35">
        <v>-2482.19</v>
      </c>
      <c r="D67" s="35">
        <v>-22451.7</v>
      </c>
      <c r="E67" s="35">
        <v>-138371.48</v>
      </c>
      <c r="F67" s="35">
        <v>-83221.84</v>
      </c>
      <c r="G67" s="35">
        <v>-39886</v>
      </c>
      <c r="H67" s="19">
        <v>0</v>
      </c>
      <c r="I67" s="19">
        <v>0</v>
      </c>
      <c r="J67" s="19">
        <v>0</v>
      </c>
      <c r="K67" s="35">
        <f t="shared" si="19"/>
        <v>-334245.48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-14510.95</v>
      </c>
      <c r="C69" s="67">
        <f t="shared" si="21"/>
        <v>-21141.870000000003</v>
      </c>
      <c r="D69" s="67">
        <f t="shared" si="21"/>
        <v>-21987.600000000002</v>
      </c>
      <c r="E69" s="67">
        <f t="shared" si="21"/>
        <v>-13964.76</v>
      </c>
      <c r="F69" s="67">
        <f t="shared" si="21"/>
        <v>-19571.13</v>
      </c>
      <c r="G69" s="67">
        <f t="shared" si="21"/>
        <v>-29749.370000000003</v>
      </c>
      <c r="H69" s="67">
        <f t="shared" si="21"/>
        <v>-14319.05</v>
      </c>
      <c r="I69" s="67">
        <f t="shared" si="21"/>
        <v>-67309.29000000001</v>
      </c>
      <c r="J69" s="67">
        <f t="shared" si="21"/>
        <v>-10377.62</v>
      </c>
      <c r="K69" s="67">
        <f t="shared" si="19"/>
        <v>-212931.64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67">
        <v>88.35</v>
      </c>
      <c r="I101" s="19">
        <v>0</v>
      </c>
      <c r="J101" s="19">
        <v>0</v>
      </c>
      <c r="K101" s="67">
        <f>SUM(B101:J101)</f>
        <v>88.35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1262542.8599999999</v>
      </c>
      <c r="C104" s="24">
        <f t="shared" si="22"/>
        <v>1844995.53</v>
      </c>
      <c r="D104" s="24">
        <f t="shared" si="22"/>
        <v>2194688.2699999996</v>
      </c>
      <c r="E104" s="24">
        <f t="shared" si="22"/>
        <v>1132378.5599999998</v>
      </c>
      <c r="F104" s="24">
        <f t="shared" si="22"/>
        <v>1661761.0100000002</v>
      </c>
      <c r="G104" s="24">
        <f t="shared" si="22"/>
        <v>2461658.52</v>
      </c>
      <c r="H104" s="24">
        <f t="shared" si="22"/>
        <v>1232955.4</v>
      </c>
      <c r="I104" s="24">
        <f>+I105+I106</f>
        <v>448957.94999999995</v>
      </c>
      <c r="J104" s="24">
        <f>+J105+J106</f>
        <v>778509.2000000001</v>
      </c>
      <c r="K104" s="48">
        <f>SUM(B104:J104)</f>
        <v>13018447.299999997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1243869.98</v>
      </c>
      <c r="C105" s="24">
        <f t="shared" si="23"/>
        <v>1821512.72</v>
      </c>
      <c r="D105" s="24">
        <f t="shared" si="23"/>
        <v>2169247.1699999995</v>
      </c>
      <c r="E105" s="24">
        <f t="shared" si="23"/>
        <v>1109993.0299999998</v>
      </c>
      <c r="F105" s="24">
        <f t="shared" si="23"/>
        <v>1638305.1700000002</v>
      </c>
      <c r="G105" s="24">
        <f t="shared" si="23"/>
        <v>2432060.84</v>
      </c>
      <c r="H105" s="24">
        <f t="shared" si="23"/>
        <v>1212890.17</v>
      </c>
      <c r="I105" s="24">
        <f t="shared" si="23"/>
        <v>448957.94999999995</v>
      </c>
      <c r="J105" s="24">
        <f t="shared" si="23"/>
        <v>764505.56</v>
      </c>
      <c r="K105" s="48">
        <f>SUM(B105:J105)</f>
        <v>12841342.589999998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18672.88</v>
      </c>
      <c r="C106" s="24">
        <f t="shared" si="24"/>
        <v>23482.81</v>
      </c>
      <c r="D106" s="24">
        <f t="shared" si="24"/>
        <v>25441.1</v>
      </c>
      <c r="E106" s="24">
        <f t="shared" si="24"/>
        <v>22385.53</v>
      </c>
      <c r="F106" s="24">
        <f t="shared" si="24"/>
        <v>23455.84</v>
      </c>
      <c r="G106" s="24">
        <f t="shared" si="24"/>
        <v>29597.68</v>
      </c>
      <c r="H106" s="24">
        <f t="shared" si="24"/>
        <v>20065.23</v>
      </c>
      <c r="I106" s="19">
        <f t="shared" si="24"/>
        <v>0</v>
      </c>
      <c r="J106" s="24">
        <f t="shared" si="24"/>
        <v>14003.64</v>
      </c>
      <c r="K106" s="48">
        <f>SUM(B106:J106)</f>
        <v>177104.71000000002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13018447.289999997</v>
      </c>
      <c r="L112" s="54"/>
    </row>
    <row r="113" spans="1:11" ht="18.75" customHeight="1">
      <c r="A113" s="26" t="s">
        <v>71</v>
      </c>
      <c r="B113" s="27">
        <v>164258.69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164258.69</v>
      </c>
    </row>
    <row r="114" spans="1:11" ht="18.75" customHeight="1">
      <c r="A114" s="26" t="s">
        <v>72</v>
      </c>
      <c r="B114" s="27">
        <v>1098284.17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1098284.17</v>
      </c>
    </row>
    <row r="115" spans="1:11" ht="18.75" customHeight="1">
      <c r="A115" s="26" t="s">
        <v>73</v>
      </c>
      <c r="B115" s="40">
        <v>0</v>
      </c>
      <c r="C115" s="27">
        <f>+C104</f>
        <v>1844995.53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1844995.53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2194688.2699999996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2194688.2699999996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1132378.5599999998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1132378.5599999998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325888.3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325888.3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601718.07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601718.07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82928.33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82928.33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651226.31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651226.31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734271.86</v>
      </c>
      <c r="H122" s="40">
        <v>0</v>
      </c>
      <c r="I122" s="40">
        <v>0</v>
      </c>
      <c r="J122" s="40">
        <v>0</v>
      </c>
      <c r="K122" s="41">
        <f t="shared" si="25"/>
        <v>734271.86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57918.32</v>
      </c>
      <c r="H123" s="40">
        <v>0</v>
      </c>
      <c r="I123" s="40">
        <v>0</v>
      </c>
      <c r="J123" s="40">
        <v>0</v>
      </c>
      <c r="K123" s="41">
        <f t="shared" si="25"/>
        <v>57918.32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333083.84</v>
      </c>
      <c r="H124" s="40">
        <v>0</v>
      </c>
      <c r="I124" s="40">
        <v>0</v>
      </c>
      <c r="J124" s="40">
        <v>0</v>
      </c>
      <c r="K124" s="41">
        <f t="shared" si="25"/>
        <v>333083.84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360882.47</v>
      </c>
      <c r="H125" s="40">
        <v>0</v>
      </c>
      <c r="I125" s="40">
        <v>0</v>
      </c>
      <c r="J125" s="40">
        <v>0</v>
      </c>
      <c r="K125" s="41">
        <f t="shared" si="25"/>
        <v>360882.47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975502.02</v>
      </c>
      <c r="H126" s="40">
        <v>0</v>
      </c>
      <c r="I126" s="40">
        <v>0</v>
      </c>
      <c r="J126" s="40">
        <v>0</v>
      </c>
      <c r="K126" s="41">
        <f t="shared" si="25"/>
        <v>975502.02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452462.5</v>
      </c>
      <c r="I127" s="40">
        <v>0</v>
      </c>
      <c r="J127" s="40">
        <v>0</v>
      </c>
      <c r="K127" s="41">
        <f t="shared" si="25"/>
        <v>452462.5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780492.9</v>
      </c>
      <c r="I128" s="40">
        <v>0</v>
      </c>
      <c r="J128" s="40">
        <v>0</v>
      </c>
      <c r="K128" s="41">
        <f t="shared" si="25"/>
        <v>780492.9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448957.95</v>
      </c>
      <c r="J129" s="40">
        <v>0</v>
      </c>
      <c r="K129" s="41">
        <f t="shared" si="25"/>
        <v>448957.95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778509.2</v>
      </c>
      <c r="K130" s="44">
        <f t="shared" si="25"/>
        <v>778509.2</v>
      </c>
    </row>
    <row r="131" spans="1:11" ht="18.75" customHeight="1">
      <c r="A131" s="39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2017-02-08T18:26:27Z</dcterms:modified>
  <cp:category/>
  <cp:version/>
  <cp:contentType/>
  <cp:contentStatus/>
</cp:coreProperties>
</file>