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<sst xmlns="http://schemas.openxmlformats.org/spreadsheetml/2006/main" count="134" uniqueCount="134">
  <si>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</si>
  <si>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</si>
  <si>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</si>
  <si>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</si>
  <si>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</si>
  <si>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</si>
  <si>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</si>
  <si>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</si>
  <si>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</si>
  <si>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</si>
  <si>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</si>
  <si>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</si>
  <si>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</si>
  <si>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</si>
  <si>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</si>
  <si>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</si>
  <si>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</si>
  <si>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</si>
  <si>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</si>
  <si>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</si>
  <si>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</si>
  <si>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</si>
  <si>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</si>
  <si>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</si>
  <si>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</si>
  <si>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</si>
  <si>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</si>
  <si>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</si>
  <si>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</si>
  <si>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</si>
  <si>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</si>
  <si>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</si>
  <si>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</si>
  <si>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</si>
  <si>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</si>
  <si>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</si>
  <si>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</si>
  <si>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</si>
  <si>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</si>
  <si>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</si>
  <si>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</si>
  <si>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</si>
  <si>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</si>
  <si>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</si>
  <si>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</si>
  <si>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</si>
  <si>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</si>
  <si>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</si>
  <si>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</si>
  <si>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</si>
  <si>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</si>
  <si>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</si>
  <si>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</si>
  <si>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</si>
  <si>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</si>
  <si>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</si>
  <si>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</si>
  <si>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</si>
  <si>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</si>
  <si>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</si>
  <si>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</si>
  <si>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</si>
  <si>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</si>
  <si>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</si>
  <si>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</si>
  <si>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</si>
  <si>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</si>
  <si>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</si>
  <si>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</si>
  <si>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</si>
  <si>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</si>
  <si>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</si>
  <si>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</si>
  <si>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</si>
  <si>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</si>
  <si>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</si>
  <si>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</si>
  <si>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</si>
  <si>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</si>
  <si>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</si>
  <si>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</si>
  <si>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</si>
  <si>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</si>
  <si>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</si>
  <si>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</si>
  <si>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</si>
  <si>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</si>
  <si>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</si>
  <si>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</si>
  <si>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</si>
  <si>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</si>
  <si>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</si>
  <si>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</si>
  <si>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</si>
  <si>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</si>
  <si>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</si>
  <si>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</si>
  <si>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</si>
  <si>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</si>
  <si>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</si>
  <si>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</si>
  <si>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</si>
  <si>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</si>
  <si>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</si>
  <si>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</si>
  <si>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</si>
  <si>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</si>
  <si>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</si>
  <si>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</si>
  <si>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</si>
  <si>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</si>
  <si>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</si>
  <si>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</si>
  <si>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</si>
  <si>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</si>
  <si>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</si>
  <si>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</si>
  <si>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</si>
  <si>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</si>
  <si>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</si>
  <si>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</si>
  <si>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</si>
  <si>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</si>
  <si>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</si>
  <si>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</si>
  <si>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</si>
  <si>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</si>
  <si>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</si>
  <si>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</si>
  <si>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</si>
  <si>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</si>
  <si>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</si>
  <si>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</si>
  <si>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25/01/17 - VENCIMENTO 08/02/17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</si>
</sst>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226678</v>
      </c>
      <c r="C7" s="9">
        <f t="shared" si="0"/>
        <v>274887</v>
      </c>
      <c r="D7" s="9">
        <f t="shared" si="0"/>
        <v>301833</v>
      </c>
      <c r="E7" s="9">
        <f t="shared" si="0"/>
        <v>182510</v>
      </c>
      <c r="F7" s="9">
        <f t="shared" si="0"/>
        <v>284430</v>
      </c>
      <c r="G7" s="9">
        <f t="shared" si="0"/>
        <v>480716</v>
      </c>
      <c r="H7" s="9">
        <f t="shared" si="0"/>
        <v>178058</v>
      </c>
      <c r="I7" s="9">
        <f t="shared" si="0"/>
        <v>35075</v>
      </c>
      <c r="J7" s="9">
        <f t="shared" si="0"/>
        <v>137529</v>
      </c>
      <c r="K7" s="9">
        <f t="shared" si="0"/>
        <v>2101716</v>
      </c>
      <c r="L7" s="52"/>
    </row>
    <row r="8" spans="1:11" ht="17.25" customHeight="1">
      <c r="A8" s="10" t="s">
        <v>99</v>
      </c>
      <c r="B8" s="11">
        <f>B9+B12+B16</f>
        <v>130132</v>
      </c>
      <c r="C8" s="11">
        <f aca="true" t="shared" si="1" ref="C8:J8">C9+C12+C16</f>
        <v>162763</v>
      </c>
      <c r="D8" s="11">
        <f t="shared" si="1"/>
        <v>166056</v>
      </c>
      <c r="E8" s="11">
        <f t="shared" si="1"/>
        <v>108578</v>
      </c>
      <c r="F8" s="11">
        <f t="shared" si="1"/>
        <v>158544</v>
      </c>
      <c r="G8" s="11">
        <f t="shared" si="1"/>
        <v>270119</v>
      </c>
      <c r="H8" s="11">
        <f t="shared" si="1"/>
        <v>111752</v>
      </c>
      <c r="I8" s="11">
        <f t="shared" si="1"/>
        <v>18378</v>
      </c>
      <c r="J8" s="11">
        <f t="shared" si="1"/>
        <v>77990</v>
      </c>
      <c r="K8" s="11">
        <f>SUM(B8:J8)</f>
        <v>1204312</v>
      </c>
    </row>
    <row r="9" spans="1:11" ht="17.25" customHeight="1">
      <c r="A9" s="15" t="s">
        <v>17</v>
      </c>
      <c r="B9" s="13">
        <f>+B10+B11</f>
        <v>20054</v>
      </c>
      <c r="C9" s="13">
        <f aca="true" t="shared" si="2" ref="C9:J9">+C10+C11</f>
        <v>26964</v>
      </c>
      <c r="D9" s="13">
        <f t="shared" si="2"/>
        <v>25336</v>
      </c>
      <c r="E9" s="13">
        <f t="shared" si="2"/>
        <v>17626</v>
      </c>
      <c r="F9" s="13">
        <f t="shared" si="2"/>
        <v>22368</v>
      </c>
      <c r="G9" s="13">
        <f t="shared" si="2"/>
        <v>27309</v>
      </c>
      <c r="H9" s="13">
        <f t="shared" si="2"/>
        <v>20107</v>
      </c>
      <c r="I9" s="13">
        <f t="shared" si="2"/>
        <v>3543</v>
      </c>
      <c r="J9" s="13">
        <f t="shared" si="2"/>
        <v>11523</v>
      </c>
      <c r="K9" s="11">
        <f>SUM(B9:J9)</f>
        <v>174830</v>
      </c>
    </row>
    <row r="10" spans="1:11" ht="17.25" customHeight="1">
      <c r="A10" s="29" t="s">
        <v>18</v>
      </c>
      <c r="B10" s="13">
        <v>20054</v>
      </c>
      <c r="C10" s="13">
        <v>26964</v>
      </c>
      <c r="D10" s="13">
        <v>25336</v>
      </c>
      <c r="E10" s="13">
        <v>17626</v>
      </c>
      <c r="F10" s="13">
        <v>22368</v>
      </c>
      <c r="G10" s="13">
        <v>27309</v>
      </c>
      <c r="H10" s="13">
        <v>20107</v>
      </c>
      <c r="I10" s="13">
        <v>3543</v>
      </c>
      <c r="J10" s="13">
        <v>11523</v>
      </c>
      <c r="K10" s="11">
        <f>SUM(B10:J10)</f>
        <v>174830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90339</v>
      </c>
      <c r="C12" s="17">
        <f t="shared" si="3"/>
        <v>113011</v>
      </c>
      <c r="D12" s="17">
        <f t="shared" si="3"/>
        <v>116296</v>
      </c>
      <c r="E12" s="17">
        <f t="shared" si="3"/>
        <v>76234</v>
      </c>
      <c r="F12" s="17">
        <f t="shared" si="3"/>
        <v>109098</v>
      </c>
      <c r="G12" s="17">
        <f t="shared" si="3"/>
        <v>191697</v>
      </c>
      <c r="H12" s="17">
        <f t="shared" si="3"/>
        <v>76815</v>
      </c>
      <c r="I12" s="17">
        <f t="shared" si="3"/>
        <v>12140</v>
      </c>
      <c r="J12" s="17">
        <f t="shared" si="3"/>
        <v>55297</v>
      </c>
      <c r="K12" s="11">
        <f aca="true" t="shared" si="4" ref="K12:K27">SUM(B12:J12)</f>
        <v>840927</v>
      </c>
    </row>
    <row r="13" spans="1:13" ht="17.25" customHeight="1">
      <c r="A13" s="14" t="s">
        <v>20</v>
      </c>
      <c r="B13" s="13">
        <v>47795</v>
      </c>
      <c r="C13" s="13">
        <v>64197</v>
      </c>
      <c r="D13" s="13">
        <v>66161</v>
      </c>
      <c r="E13" s="13">
        <v>43308</v>
      </c>
      <c r="F13" s="13">
        <v>60167</v>
      </c>
      <c r="G13" s="13">
        <v>98099</v>
      </c>
      <c r="H13" s="13">
        <v>40221</v>
      </c>
      <c r="I13" s="13">
        <v>7474</v>
      </c>
      <c r="J13" s="13">
        <v>31400</v>
      </c>
      <c r="K13" s="11">
        <f t="shared" si="4"/>
        <v>458822</v>
      </c>
      <c r="L13" s="52"/>
      <c r="M13" s="53"/>
    </row>
    <row r="14" spans="1:12" ht="17.25" customHeight="1">
      <c r="A14" s="14" t="s">
        <v>21</v>
      </c>
      <c r="B14" s="13">
        <v>41922</v>
      </c>
      <c r="C14" s="13">
        <v>47982</v>
      </c>
      <c r="D14" s="13">
        <v>49529</v>
      </c>
      <c r="E14" s="13">
        <v>32385</v>
      </c>
      <c r="F14" s="13">
        <v>48307</v>
      </c>
      <c r="G14" s="13">
        <v>92597</v>
      </c>
      <c r="H14" s="13">
        <v>35779</v>
      </c>
      <c r="I14" s="13">
        <v>4555</v>
      </c>
      <c r="J14" s="13">
        <v>23680</v>
      </c>
      <c r="K14" s="11">
        <f t="shared" si="4"/>
        <v>376736</v>
      </c>
      <c r="L14" s="52"/>
    </row>
    <row r="15" spans="1:11" ht="17.25" customHeight="1">
      <c r="A15" s="14" t="s">
        <v>22</v>
      </c>
      <c r="B15" s="13">
        <v>622</v>
      </c>
      <c r="C15" s="13">
        <v>832</v>
      </c>
      <c r="D15" s="13">
        <v>606</v>
      </c>
      <c r="E15" s="13">
        <v>541</v>
      </c>
      <c r="F15" s="13">
        <v>624</v>
      </c>
      <c r="G15" s="13">
        <v>1001</v>
      </c>
      <c r="H15" s="13">
        <v>815</v>
      </c>
      <c r="I15" s="13">
        <v>111</v>
      </c>
      <c r="J15" s="13">
        <v>217</v>
      </c>
      <c r="K15" s="11">
        <f t="shared" si="4"/>
        <v>5369</v>
      </c>
    </row>
    <row r="16" spans="1:11" ht="17.25" customHeight="1">
      <c r="A16" s="15" t="s">
        <v>95</v>
      </c>
      <c r="B16" s="13">
        <f>B17+B18+B19</f>
        <v>19739</v>
      </c>
      <c r="C16" s="13">
        <f aca="true" t="shared" si="5" ref="C16:J16">C17+C18+C19</f>
        <v>22788</v>
      </c>
      <c r="D16" s="13">
        <f t="shared" si="5"/>
        <v>24424</v>
      </c>
      <c r="E16" s="13">
        <f t="shared" si="5"/>
        <v>14718</v>
      </c>
      <c r="F16" s="13">
        <f t="shared" si="5"/>
        <v>27078</v>
      </c>
      <c r="G16" s="13">
        <f t="shared" si="5"/>
        <v>51113</v>
      </c>
      <c r="H16" s="13">
        <f t="shared" si="5"/>
        <v>14830</v>
      </c>
      <c r="I16" s="13">
        <f t="shared" si="5"/>
        <v>2695</v>
      </c>
      <c r="J16" s="13">
        <f t="shared" si="5"/>
        <v>11170</v>
      </c>
      <c r="K16" s="11">
        <f t="shared" si="4"/>
        <v>188555</v>
      </c>
    </row>
    <row r="17" spans="1:11" ht="17.25" customHeight="1">
      <c r="A17" s="14" t="s">
        <v>96</v>
      </c>
      <c r="B17" s="13">
        <v>9944</v>
      </c>
      <c r="C17" s="13">
        <v>13070</v>
      </c>
      <c r="D17" s="13">
        <v>12801</v>
      </c>
      <c r="E17" s="13">
        <v>7810</v>
      </c>
      <c r="F17" s="13">
        <v>14304</v>
      </c>
      <c r="G17" s="13">
        <v>24030</v>
      </c>
      <c r="H17" s="13">
        <v>7547</v>
      </c>
      <c r="I17" s="13">
        <v>1509</v>
      </c>
      <c r="J17" s="13">
        <v>5761</v>
      </c>
      <c r="K17" s="11">
        <f t="shared" si="4"/>
        <v>96776</v>
      </c>
    </row>
    <row r="18" spans="1:11" ht="17.25" customHeight="1">
      <c r="A18" s="14" t="s">
        <v>97</v>
      </c>
      <c r="B18" s="13">
        <v>9780</v>
      </c>
      <c r="C18" s="13">
        <v>9697</v>
      </c>
      <c r="D18" s="13">
        <v>11602</v>
      </c>
      <c r="E18" s="13">
        <v>6895</v>
      </c>
      <c r="F18" s="13">
        <v>12759</v>
      </c>
      <c r="G18" s="13">
        <v>27063</v>
      </c>
      <c r="H18" s="13">
        <v>7276</v>
      </c>
      <c r="I18" s="13">
        <v>1184</v>
      </c>
      <c r="J18" s="13">
        <v>5399</v>
      </c>
      <c r="K18" s="11">
        <f t="shared" si="4"/>
        <v>91655</v>
      </c>
    </row>
    <row r="19" spans="1:11" ht="17.25" customHeight="1">
      <c r="A19" s="14" t="s">
        <v>98</v>
      </c>
      <c r="B19" s="13">
        <v>15</v>
      </c>
      <c r="C19" s="13">
        <v>21</v>
      </c>
      <c r="D19" s="13">
        <v>21</v>
      </c>
      <c r="E19" s="13">
        <v>13</v>
      </c>
      <c r="F19" s="13">
        <v>15</v>
      </c>
      <c r="G19" s="13">
        <v>20</v>
      </c>
      <c r="H19" s="13">
        <v>7</v>
      </c>
      <c r="I19" s="13">
        <v>2</v>
      </c>
      <c r="J19" s="13">
        <v>10</v>
      </c>
      <c r="K19" s="11">
        <f t="shared" si="4"/>
        <v>124</v>
      </c>
    </row>
    <row r="20" spans="1:11" ht="17.25" customHeight="1">
      <c r="A20" s="16" t="s">
        <v>23</v>
      </c>
      <c r="B20" s="11">
        <f>+B21+B22+B23</f>
        <v>65817</v>
      </c>
      <c r="C20" s="11">
        <f aca="true" t="shared" si="6" ref="C20:J20">+C21+C22+C23</f>
        <v>69231</v>
      </c>
      <c r="D20" s="11">
        <f t="shared" si="6"/>
        <v>84142</v>
      </c>
      <c r="E20" s="11">
        <f t="shared" si="6"/>
        <v>45940</v>
      </c>
      <c r="F20" s="11">
        <f t="shared" si="6"/>
        <v>88772</v>
      </c>
      <c r="G20" s="11">
        <f t="shared" si="6"/>
        <v>162082</v>
      </c>
      <c r="H20" s="11">
        <f t="shared" si="6"/>
        <v>45634</v>
      </c>
      <c r="I20" s="11">
        <f t="shared" si="6"/>
        <v>9565</v>
      </c>
      <c r="J20" s="11">
        <f t="shared" si="6"/>
        <v>35625</v>
      </c>
      <c r="K20" s="11">
        <f t="shared" si="4"/>
        <v>606808</v>
      </c>
    </row>
    <row r="21" spans="1:12" ht="17.25" customHeight="1">
      <c r="A21" s="12" t="s">
        <v>24</v>
      </c>
      <c r="B21" s="13">
        <v>37066</v>
      </c>
      <c r="C21" s="13">
        <v>43109</v>
      </c>
      <c r="D21" s="13">
        <v>51762</v>
      </c>
      <c r="E21" s="13">
        <v>28467</v>
      </c>
      <c r="F21" s="13">
        <v>52399</v>
      </c>
      <c r="G21" s="13">
        <v>86516</v>
      </c>
      <c r="H21" s="13">
        <v>26570</v>
      </c>
      <c r="I21" s="13">
        <v>6294</v>
      </c>
      <c r="J21" s="13">
        <v>21786</v>
      </c>
      <c r="K21" s="11">
        <f t="shared" si="4"/>
        <v>353969</v>
      </c>
      <c r="L21" s="52"/>
    </row>
    <row r="22" spans="1:12" ht="17.25" customHeight="1">
      <c r="A22" s="12" t="s">
        <v>25</v>
      </c>
      <c r="B22" s="13">
        <v>28457</v>
      </c>
      <c r="C22" s="13">
        <v>25782</v>
      </c>
      <c r="D22" s="13">
        <v>32109</v>
      </c>
      <c r="E22" s="13">
        <v>17291</v>
      </c>
      <c r="F22" s="13">
        <v>36089</v>
      </c>
      <c r="G22" s="13">
        <v>75041</v>
      </c>
      <c r="H22" s="13">
        <v>18803</v>
      </c>
      <c r="I22" s="13">
        <v>3230</v>
      </c>
      <c r="J22" s="13">
        <v>13748</v>
      </c>
      <c r="K22" s="11">
        <f t="shared" si="4"/>
        <v>250550</v>
      </c>
      <c r="L22" s="52"/>
    </row>
    <row r="23" spans="1:11" ht="17.25" customHeight="1">
      <c r="A23" s="12" t="s">
        <v>26</v>
      </c>
      <c r="B23" s="13">
        <v>294</v>
      </c>
      <c r="C23" s="13">
        <v>340</v>
      </c>
      <c r="D23" s="13">
        <v>271</v>
      </c>
      <c r="E23" s="13">
        <v>182</v>
      </c>
      <c r="F23" s="13">
        <v>284</v>
      </c>
      <c r="G23" s="13">
        <v>525</v>
      </c>
      <c r="H23" s="13">
        <v>261</v>
      </c>
      <c r="I23" s="13">
        <v>41</v>
      </c>
      <c r="J23" s="13">
        <v>91</v>
      </c>
      <c r="K23" s="11">
        <f t="shared" si="4"/>
        <v>2289</v>
      </c>
    </row>
    <row r="24" spans="1:11" ht="17.25" customHeight="1">
      <c r="A24" s="16" t="s">
        <v>27</v>
      </c>
      <c r="B24" s="13">
        <f>+B25+B26</f>
        <v>30729</v>
      </c>
      <c r="C24" s="13">
        <f aca="true" t="shared" si="7" ref="C24:J24">+C25+C26</f>
        <v>42893</v>
      </c>
      <c r="D24" s="13">
        <f t="shared" si="7"/>
        <v>51635</v>
      </c>
      <c r="E24" s="13">
        <f t="shared" si="7"/>
        <v>27992</v>
      </c>
      <c r="F24" s="13">
        <f t="shared" si="7"/>
        <v>37114</v>
      </c>
      <c r="G24" s="13">
        <f t="shared" si="7"/>
        <v>48515</v>
      </c>
      <c r="H24" s="13">
        <f t="shared" si="7"/>
        <v>19658</v>
      </c>
      <c r="I24" s="13">
        <f t="shared" si="7"/>
        <v>7132</v>
      </c>
      <c r="J24" s="13">
        <f t="shared" si="7"/>
        <v>23914</v>
      </c>
      <c r="K24" s="11">
        <f t="shared" si="4"/>
        <v>289582</v>
      </c>
    </row>
    <row r="25" spans="1:12" ht="17.25" customHeight="1">
      <c r="A25" s="12" t="s">
        <v>131</v>
      </c>
      <c r="B25" s="13">
        <v>30728</v>
      </c>
      <c r="C25" s="13">
        <v>42884</v>
      </c>
      <c r="D25" s="13">
        <v>51630</v>
      </c>
      <c r="E25" s="13">
        <v>27989</v>
      </c>
      <c r="F25" s="13">
        <v>37095</v>
      </c>
      <c r="G25" s="13">
        <v>48499</v>
      </c>
      <c r="H25" s="13">
        <v>19654</v>
      </c>
      <c r="I25" s="13">
        <v>7132</v>
      </c>
      <c r="J25" s="13">
        <v>23912</v>
      </c>
      <c r="K25" s="11">
        <f t="shared" si="4"/>
        <v>289523</v>
      </c>
      <c r="L25" s="52"/>
    </row>
    <row r="26" spans="1:12" ht="17.25" customHeight="1">
      <c r="A26" s="12" t="s">
        <v>132</v>
      </c>
      <c r="B26" s="13">
        <v>1</v>
      </c>
      <c r="C26" s="13">
        <v>9</v>
      </c>
      <c r="D26" s="13">
        <v>5</v>
      </c>
      <c r="E26" s="13">
        <v>3</v>
      </c>
      <c r="F26" s="13">
        <v>19</v>
      </c>
      <c r="G26" s="13">
        <v>16</v>
      </c>
      <c r="H26" s="13">
        <v>4</v>
      </c>
      <c r="I26" s="13">
        <v>0</v>
      </c>
      <c r="J26" s="13">
        <v>2</v>
      </c>
      <c r="K26" s="11">
        <f t="shared" si="4"/>
        <v>59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1014</v>
      </c>
      <c r="I27" s="11">
        <v>0</v>
      </c>
      <c r="J27" s="11">
        <v>0</v>
      </c>
      <c r="K27" s="11">
        <f t="shared" si="4"/>
        <v>1014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28482.74</v>
      </c>
      <c r="I35" s="19">
        <v>0</v>
      </c>
      <c r="J35" s="19">
        <v>0</v>
      </c>
      <c r="K35" s="23">
        <f>SUM(B35:J35)</f>
        <v>28482.74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651478.67</v>
      </c>
      <c r="C47" s="22">
        <f aca="true" t="shared" si="12" ref="C47:H47">+C48+C57</f>
        <v>882394.2200000001</v>
      </c>
      <c r="D47" s="22">
        <f t="shared" si="12"/>
        <v>1086612.4600000002</v>
      </c>
      <c r="E47" s="22">
        <f t="shared" si="12"/>
        <v>568199.4600000001</v>
      </c>
      <c r="F47" s="22">
        <f t="shared" si="12"/>
        <v>865217.55</v>
      </c>
      <c r="G47" s="22">
        <f t="shared" si="12"/>
        <v>1229972.59</v>
      </c>
      <c r="H47" s="22">
        <f t="shared" si="12"/>
        <v>558927.05</v>
      </c>
      <c r="I47" s="22">
        <f>+I48+I57</f>
        <v>178240.07</v>
      </c>
      <c r="J47" s="22">
        <f>+J48+J57</f>
        <v>428491.36</v>
      </c>
      <c r="K47" s="22">
        <f>SUM(B47:J47)</f>
        <v>6449533.430000001</v>
      </c>
    </row>
    <row r="48" spans="1:11" ht="17.25" customHeight="1">
      <c r="A48" s="16" t="s">
        <v>113</v>
      </c>
      <c r="B48" s="23">
        <f>SUM(B49:B56)</f>
        <v>632805.79</v>
      </c>
      <c r="C48" s="23">
        <f aca="true" t="shared" si="13" ref="C48:J48">SUM(C49:C56)</f>
        <v>858911.41</v>
      </c>
      <c r="D48" s="23">
        <f t="shared" si="13"/>
        <v>1061171.36</v>
      </c>
      <c r="E48" s="23">
        <f t="shared" si="13"/>
        <v>545813.93</v>
      </c>
      <c r="F48" s="23">
        <f t="shared" si="13"/>
        <v>841761.7100000001</v>
      </c>
      <c r="G48" s="23">
        <f t="shared" si="13"/>
        <v>1200374.9100000001</v>
      </c>
      <c r="H48" s="23">
        <f t="shared" si="13"/>
        <v>538861.8200000001</v>
      </c>
      <c r="I48" s="23">
        <f t="shared" si="13"/>
        <v>178240.07</v>
      </c>
      <c r="J48" s="23">
        <f t="shared" si="13"/>
        <v>414487.72</v>
      </c>
      <c r="K48" s="23">
        <f aca="true" t="shared" si="14" ref="K48:K57">SUM(B48:J48)</f>
        <v>6272428.720000002</v>
      </c>
    </row>
    <row r="49" spans="1:11" ht="17.25" customHeight="1">
      <c r="A49" s="34" t="s">
        <v>44</v>
      </c>
      <c r="B49" s="23">
        <f aca="true" t="shared" si="15" ref="B49:H49">ROUND(B30*B7,2)</f>
        <v>629802.16</v>
      </c>
      <c r="C49" s="23">
        <f t="shared" si="15"/>
        <v>852589.52</v>
      </c>
      <c r="D49" s="23">
        <f t="shared" si="15"/>
        <v>1056294.77</v>
      </c>
      <c r="E49" s="23">
        <f t="shared" si="15"/>
        <v>543204.51</v>
      </c>
      <c r="F49" s="23">
        <f t="shared" si="15"/>
        <v>837817.01</v>
      </c>
      <c r="G49" s="23">
        <f t="shared" si="15"/>
        <v>1194819.62</v>
      </c>
      <c r="H49" s="23">
        <f t="shared" si="15"/>
        <v>507483.11</v>
      </c>
      <c r="I49" s="23">
        <f>ROUND(I30*I7,2)</f>
        <v>177174.35</v>
      </c>
      <c r="J49" s="23">
        <f>ROUND(J30*J7,2)</f>
        <v>412270.68</v>
      </c>
      <c r="K49" s="23">
        <f t="shared" si="14"/>
        <v>6211455.7299999995</v>
      </c>
    </row>
    <row r="50" spans="1:11" ht="17.25" customHeight="1">
      <c r="A50" s="34" t="s">
        <v>45</v>
      </c>
      <c r="B50" s="19">
        <v>0</v>
      </c>
      <c r="C50" s="23">
        <f>ROUND(C31*C7,2)</f>
        <v>1895.12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1895.12</v>
      </c>
    </row>
    <row r="51" spans="1:11" ht="17.25" customHeight="1">
      <c r="A51" s="66" t="s">
        <v>106</v>
      </c>
      <c r="B51" s="67">
        <f aca="true" t="shared" si="16" ref="B51:H51">ROUND(B32*B7,2)</f>
        <v>-1088.05</v>
      </c>
      <c r="C51" s="67">
        <f t="shared" si="16"/>
        <v>-1346.95</v>
      </c>
      <c r="D51" s="67">
        <f t="shared" si="16"/>
        <v>-1509.17</v>
      </c>
      <c r="E51" s="67">
        <f t="shared" si="16"/>
        <v>-835.98</v>
      </c>
      <c r="F51" s="67">
        <f t="shared" si="16"/>
        <v>-1336.82</v>
      </c>
      <c r="G51" s="67">
        <f t="shared" si="16"/>
        <v>-1874.79</v>
      </c>
      <c r="H51" s="67">
        <f t="shared" si="16"/>
        <v>-819.07</v>
      </c>
      <c r="I51" s="19">
        <v>0</v>
      </c>
      <c r="J51" s="19">
        <v>0</v>
      </c>
      <c r="K51" s="67">
        <f>SUM(B51:J51)</f>
        <v>-8810.83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28482.74</v>
      </c>
      <c r="I53" s="31">
        <f>+I35</f>
        <v>0</v>
      </c>
      <c r="J53" s="31">
        <f>+J35</f>
        <v>0</v>
      </c>
      <c r="K53" s="23">
        <f t="shared" si="14"/>
        <v>28482.74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-76205.2</v>
      </c>
      <c r="C61" s="35">
        <f t="shared" si="17"/>
        <v>-102539.83</v>
      </c>
      <c r="D61" s="35">
        <f t="shared" si="17"/>
        <v>-98350.59</v>
      </c>
      <c r="E61" s="35">
        <f t="shared" si="17"/>
        <v>-66978.8</v>
      </c>
      <c r="F61" s="35">
        <f t="shared" si="17"/>
        <v>-85379.04999999999</v>
      </c>
      <c r="G61" s="35">
        <f t="shared" si="17"/>
        <v>-104280.23999999999</v>
      </c>
      <c r="H61" s="35">
        <f t="shared" si="17"/>
        <v>-76406.6</v>
      </c>
      <c r="I61" s="35">
        <f t="shared" si="17"/>
        <v>-15738.88</v>
      </c>
      <c r="J61" s="35">
        <f t="shared" si="17"/>
        <v>-43787.4</v>
      </c>
      <c r="K61" s="35">
        <f>SUM(B61:J61)</f>
        <v>-669666.59</v>
      </c>
    </row>
    <row r="62" spans="1:11" ht="18.75" customHeight="1">
      <c r="A62" s="16" t="s">
        <v>75</v>
      </c>
      <c r="B62" s="35">
        <f aca="true" t="shared" si="18" ref="B62:J62">B63+B64+B65+B66+B67+B68</f>
        <v>-76205.2</v>
      </c>
      <c r="C62" s="35">
        <f t="shared" si="18"/>
        <v>-102463.2</v>
      </c>
      <c r="D62" s="35">
        <f t="shared" si="18"/>
        <v>-96276.8</v>
      </c>
      <c r="E62" s="35">
        <f t="shared" si="18"/>
        <v>-66978.8</v>
      </c>
      <c r="F62" s="35">
        <f t="shared" si="18"/>
        <v>-84998.4</v>
      </c>
      <c r="G62" s="35">
        <f t="shared" si="18"/>
        <v>-103774.2</v>
      </c>
      <c r="H62" s="35">
        <f t="shared" si="18"/>
        <v>-76406.6</v>
      </c>
      <c r="I62" s="35">
        <f t="shared" si="18"/>
        <v>-13463.4</v>
      </c>
      <c r="J62" s="35">
        <f t="shared" si="18"/>
        <v>-43787.4</v>
      </c>
      <c r="K62" s="35">
        <f aca="true" t="shared" si="19" ref="K62:K91">SUM(B62:J62)</f>
        <v>-664354</v>
      </c>
    </row>
    <row r="63" spans="1:11" ht="18.75" customHeight="1">
      <c r="A63" s="12" t="s">
        <v>76</v>
      </c>
      <c r="B63" s="35">
        <f>-ROUND(B9*$D$3,2)</f>
        <v>-76205.2</v>
      </c>
      <c r="C63" s="35">
        <f aca="true" t="shared" si="20" ref="C63:J63">-ROUND(C9*$D$3,2)</f>
        <v>-102463.2</v>
      </c>
      <c r="D63" s="35">
        <f t="shared" si="20"/>
        <v>-96276.8</v>
      </c>
      <c r="E63" s="35">
        <f t="shared" si="20"/>
        <v>-66978.8</v>
      </c>
      <c r="F63" s="35">
        <f t="shared" si="20"/>
        <v>-84998.4</v>
      </c>
      <c r="G63" s="35">
        <f t="shared" si="20"/>
        <v>-103774.2</v>
      </c>
      <c r="H63" s="35">
        <f t="shared" si="20"/>
        <v>-76406.6</v>
      </c>
      <c r="I63" s="35">
        <f t="shared" si="20"/>
        <v>-13463.4</v>
      </c>
      <c r="J63" s="35">
        <f t="shared" si="20"/>
        <v>-43787.4</v>
      </c>
      <c r="K63" s="35">
        <f t="shared" si="19"/>
        <v>-664354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575273.4700000001</v>
      </c>
      <c r="C104" s="24">
        <f t="shared" si="22"/>
        <v>779854.3900000001</v>
      </c>
      <c r="D104" s="24">
        <f t="shared" si="22"/>
        <v>988261.87</v>
      </c>
      <c r="E104" s="24">
        <f t="shared" si="22"/>
        <v>501220.66000000003</v>
      </c>
      <c r="F104" s="24">
        <f t="shared" si="22"/>
        <v>779838.5</v>
      </c>
      <c r="G104" s="24">
        <f t="shared" si="22"/>
        <v>1125692.35</v>
      </c>
      <c r="H104" s="24">
        <f t="shared" si="22"/>
        <v>482520.45000000007</v>
      </c>
      <c r="I104" s="24">
        <f>+I105+I106</f>
        <v>162501.19</v>
      </c>
      <c r="J104" s="24">
        <f>+J105+J106</f>
        <v>384703.95999999996</v>
      </c>
      <c r="K104" s="48">
        <f>SUM(B104:J104)</f>
        <v>5779866.840000001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556600.5900000001</v>
      </c>
      <c r="C105" s="24">
        <f t="shared" si="23"/>
        <v>756371.5800000001</v>
      </c>
      <c r="D105" s="24">
        <f t="shared" si="23"/>
        <v>962820.77</v>
      </c>
      <c r="E105" s="24">
        <f t="shared" si="23"/>
        <v>478835.13000000006</v>
      </c>
      <c r="F105" s="24">
        <f t="shared" si="23"/>
        <v>756382.66</v>
      </c>
      <c r="G105" s="24">
        <f t="shared" si="23"/>
        <v>1096094.6700000002</v>
      </c>
      <c r="H105" s="24">
        <f t="shared" si="23"/>
        <v>462455.2200000001</v>
      </c>
      <c r="I105" s="24">
        <f t="shared" si="23"/>
        <v>162501.19</v>
      </c>
      <c r="J105" s="24">
        <f t="shared" si="23"/>
        <v>370700.31999999995</v>
      </c>
      <c r="K105" s="48">
        <f>SUM(B105:J105)</f>
        <v>5602762.130000001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5779866.82</v>
      </c>
      <c r="L112" s="54"/>
    </row>
    <row r="113" spans="1:11" ht="18.75" customHeight="1">
      <c r="A113" s="26" t="s">
        <v>71</v>
      </c>
      <c r="B113" s="27">
        <v>74232.68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74232.68</v>
      </c>
    </row>
    <row r="114" spans="1:11" ht="18.75" customHeight="1">
      <c r="A114" s="26" t="s">
        <v>72</v>
      </c>
      <c r="B114" s="27">
        <v>501040.78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501040.78</v>
      </c>
    </row>
    <row r="115" spans="1:11" ht="18.75" customHeight="1">
      <c r="A115" s="26" t="s">
        <v>73</v>
      </c>
      <c r="B115" s="40">
        <v>0</v>
      </c>
      <c r="C115" s="27">
        <f>+C104</f>
        <v>779854.3900000001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779854.3900000001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988261.87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988261.87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501220.66000000003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501220.66000000003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154090.73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154090.73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285676.59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285676.59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43493.54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43493.54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296577.64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296577.64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327453.47</v>
      </c>
      <c r="H122" s="40">
        <v>0</v>
      </c>
      <c r="I122" s="40">
        <v>0</v>
      </c>
      <c r="J122" s="40">
        <v>0</v>
      </c>
      <c r="K122" s="41">
        <f t="shared" si="25"/>
        <v>327453.47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31198.99</v>
      </c>
      <c r="H123" s="40">
        <v>0</v>
      </c>
      <c r="I123" s="40">
        <v>0</v>
      </c>
      <c r="J123" s="40">
        <v>0</v>
      </c>
      <c r="K123" s="41">
        <f t="shared" si="25"/>
        <v>31198.99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163053.08</v>
      </c>
      <c r="H124" s="40">
        <v>0</v>
      </c>
      <c r="I124" s="40">
        <v>0</v>
      </c>
      <c r="J124" s="40">
        <v>0</v>
      </c>
      <c r="K124" s="41">
        <f t="shared" si="25"/>
        <v>163053.08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150968.39</v>
      </c>
      <c r="H125" s="40">
        <v>0</v>
      </c>
      <c r="I125" s="40">
        <v>0</v>
      </c>
      <c r="J125" s="40">
        <v>0</v>
      </c>
      <c r="K125" s="41">
        <f t="shared" si="25"/>
        <v>150968.39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453018.42</v>
      </c>
      <c r="H126" s="40">
        <v>0</v>
      </c>
      <c r="I126" s="40">
        <v>0</v>
      </c>
      <c r="J126" s="40">
        <v>0</v>
      </c>
      <c r="K126" s="41">
        <f t="shared" si="25"/>
        <v>453018.42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177563.22</v>
      </c>
      <c r="I127" s="40">
        <v>0</v>
      </c>
      <c r="J127" s="40">
        <v>0</v>
      </c>
      <c r="K127" s="41">
        <f t="shared" si="25"/>
        <v>177563.22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304957.22</v>
      </c>
      <c r="I128" s="40">
        <v>0</v>
      </c>
      <c r="J128" s="40">
        <v>0</v>
      </c>
      <c r="K128" s="41">
        <f t="shared" si="25"/>
        <v>304957.22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162501.19</v>
      </c>
      <c r="J129" s="40">
        <v>0</v>
      </c>
      <c r="K129" s="41">
        <f t="shared" si="25"/>
        <v>162501.19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384703.96</v>
      </c>
      <c r="K130" s="44">
        <f t="shared" si="25"/>
        <v>384703.96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2017-02-07T18:47:42Z</dcterms:modified>
  <cp:category/>
  <cp:version/>
  <cp:contentType/>
  <cp:contentStatus/>
</cp:coreProperties>
</file>