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<sst xmlns="http://schemas.openxmlformats.org/spreadsheetml/2006/main" count="134" uniqueCount="134">
  <si>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</si>
  <si>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</si>
  <si>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</si>
  <si>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</si>
  <si>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</si>
  <si>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</si>
  <si>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</si>
  <si>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</si>
  <si>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</si>
  <si>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</si>
  <si>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</si>
  <si>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</si>
  <si>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</si>
  <si>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</si>
  <si>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</si>
  <si>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</si>
  <si>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</si>
  <si>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</si>
  <si>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</si>
  <si>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</si>
  <si>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</si>
  <si>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</si>
  <si>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</si>
  <si>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</si>
  <si>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</si>
  <si>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</si>
  <si>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</si>
  <si>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</si>
  <si>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</si>
  <si>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</si>
  <si>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</si>
  <si>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</si>
  <si>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</si>
  <si>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</si>
  <si>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</si>
  <si>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</si>
  <si>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</si>
  <si>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</si>
  <si>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</si>
  <si>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</si>
  <si>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</si>
  <si>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</si>
  <si>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</si>
  <si>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</si>
  <si>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</si>
  <si>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</si>
  <si>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</si>
  <si>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</si>
  <si>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</si>
  <si>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</si>
  <si>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</si>
  <si>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</si>
  <si>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</si>
  <si>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</si>
  <si>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</si>
  <si>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</si>
  <si>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</si>
  <si>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</si>
  <si>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</si>
  <si>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</si>
  <si>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</si>
  <si>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</si>
  <si>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</si>
  <si>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</si>
  <si>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</si>
  <si>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</si>
  <si>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</si>
  <si>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</si>
  <si>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</si>
  <si>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</si>
  <si>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</si>
  <si>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</si>
  <si>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</si>
  <si>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</si>
  <si>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</si>
  <si>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</si>
  <si>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</si>
  <si>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</si>
  <si>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</si>
  <si>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</si>
  <si>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</si>
  <si>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</si>
  <si>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</si>
  <si>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</si>
  <si>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</si>
  <si>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</si>
  <si>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</si>
  <si>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</si>
  <si>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</si>
  <si>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</si>
  <si>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</si>
  <si>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</si>
  <si>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</si>
  <si>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</si>
  <si>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</si>
  <si>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</si>
  <si>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</si>
  <si>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</si>
  <si>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</si>
  <si>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</si>
  <si>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</si>
  <si>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</si>
  <si>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</si>
  <si>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</si>
  <si>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</si>
  <si>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</si>
  <si>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</si>
  <si>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</si>
  <si>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</si>
  <si>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</si>
  <si>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</si>
  <si>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</si>
  <si>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</si>
  <si>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</si>
  <si>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</si>
  <si>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</si>
  <si>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</si>
  <si>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</si>
  <si>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</si>
  <si>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</si>
  <si>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</si>
  <si>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</si>
  <si>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</si>
  <si>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</si>
  <si>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</si>
  <si>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</si>
  <si>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</si>
  <si>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</si>
  <si>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</si>
  <si>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</si>
  <si>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</si>
  <si>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</si>
  <si>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</si>
  <si>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23/01/17 - VENCIMENTO 07/02/17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</si>
</sst>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545404</v>
      </c>
      <c r="C7" s="9">
        <f t="shared" si="0"/>
        <v>664994</v>
      </c>
      <c r="D7" s="9">
        <f t="shared" si="0"/>
        <v>664982</v>
      </c>
      <c r="E7" s="9">
        <f t="shared" si="0"/>
        <v>475556</v>
      </c>
      <c r="F7" s="9">
        <f t="shared" si="0"/>
        <v>655096</v>
      </c>
      <c r="G7" s="9">
        <f t="shared" si="0"/>
        <v>1100721</v>
      </c>
      <c r="H7" s="9">
        <f t="shared" si="0"/>
        <v>486137</v>
      </c>
      <c r="I7" s="9">
        <f t="shared" si="0"/>
        <v>111378</v>
      </c>
      <c r="J7" s="9">
        <f t="shared" si="0"/>
        <v>284343</v>
      </c>
      <c r="K7" s="9">
        <f t="shared" si="0"/>
        <v>4988611</v>
      </c>
      <c r="L7" s="52"/>
    </row>
    <row r="8" spans="1:11" ht="17.25" customHeight="1">
      <c r="A8" s="10" t="s">
        <v>99</v>
      </c>
      <c r="B8" s="11">
        <f>B9+B12+B16</f>
        <v>309206</v>
      </c>
      <c r="C8" s="11">
        <f aca="true" t="shared" si="1" ref="C8:J8">C9+C12+C16</f>
        <v>386022</v>
      </c>
      <c r="D8" s="11">
        <f t="shared" si="1"/>
        <v>363869</v>
      </c>
      <c r="E8" s="11">
        <f t="shared" si="1"/>
        <v>274569</v>
      </c>
      <c r="F8" s="11">
        <f t="shared" si="1"/>
        <v>364095</v>
      </c>
      <c r="G8" s="11">
        <f t="shared" si="1"/>
        <v>606046</v>
      </c>
      <c r="H8" s="11">
        <f t="shared" si="1"/>
        <v>292767</v>
      </c>
      <c r="I8" s="11">
        <f t="shared" si="1"/>
        <v>57606</v>
      </c>
      <c r="J8" s="11">
        <f t="shared" si="1"/>
        <v>157860</v>
      </c>
      <c r="K8" s="11">
        <f>SUM(B8:J8)</f>
        <v>2812040</v>
      </c>
    </row>
    <row r="9" spans="1:11" ht="17.25" customHeight="1">
      <c r="A9" s="15" t="s">
        <v>17</v>
      </c>
      <c r="B9" s="13">
        <f>+B10+B11</f>
        <v>42444</v>
      </c>
      <c r="C9" s="13">
        <f aca="true" t="shared" si="2" ref="C9:J9">+C10+C11</f>
        <v>55557</v>
      </c>
      <c r="D9" s="13">
        <f t="shared" si="2"/>
        <v>48075</v>
      </c>
      <c r="E9" s="13">
        <f t="shared" si="2"/>
        <v>37385</v>
      </c>
      <c r="F9" s="13">
        <f t="shared" si="2"/>
        <v>43981</v>
      </c>
      <c r="G9" s="13">
        <f t="shared" si="2"/>
        <v>56685</v>
      </c>
      <c r="H9" s="13">
        <f t="shared" si="2"/>
        <v>48531</v>
      </c>
      <c r="I9" s="13">
        <f t="shared" si="2"/>
        <v>9374</v>
      </c>
      <c r="J9" s="13">
        <f t="shared" si="2"/>
        <v>18603</v>
      </c>
      <c r="K9" s="11">
        <f>SUM(B9:J9)</f>
        <v>360635</v>
      </c>
    </row>
    <row r="10" spans="1:11" ht="17.25" customHeight="1">
      <c r="A10" s="29" t="s">
        <v>18</v>
      </c>
      <c r="B10" s="13">
        <v>42444</v>
      </c>
      <c r="C10" s="13">
        <v>55557</v>
      </c>
      <c r="D10" s="13">
        <v>48075</v>
      </c>
      <c r="E10" s="13">
        <v>37385</v>
      </c>
      <c r="F10" s="13">
        <v>43981</v>
      </c>
      <c r="G10" s="13">
        <v>56685</v>
      </c>
      <c r="H10" s="13">
        <v>48531</v>
      </c>
      <c r="I10" s="13">
        <v>9374</v>
      </c>
      <c r="J10" s="13">
        <v>18603</v>
      </c>
      <c r="K10" s="11">
        <f>SUM(B10:J10)</f>
        <v>360635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224782</v>
      </c>
      <c r="C12" s="17">
        <f t="shared" si="3"/>
        <v>281051</v>
      </c>
      <c r="D12" s="17">
        <f t="shared" si="3"/>
        <v>267153</v>
      </c>
      <c r="E12" s="17">
        <f t="shared" si="3"/>
        <v>202035</v>
      </c>
      <c r="F12" s="17">
        <f t="shared" si="3"/>
        <v>265001</v>
      </c>
      <c r="G12" s="17">
        <f t="shared" si="3"/>
        <v>448134</v>
      </c>
      <c r="H12" s="17">
        <f t="shared" si="3"/>
        <v>209027</v>
      </c>
      <c r="I12" s="17">
        <f t="shared" si="3"/>
        <v>40077</v>
      </c>
      <c r="J12" s="17">
        <f t="shared" si="3"/>
        <v>117365</v>
      </c>
      <c r="K12" s="11">
        <f aca="true" t="shared" si="4" ref="K12:K27">SUM(B12:J12)</f>
        <v>2054625</v>
      </c>
    </row>
    <row r="13" spans="1:13" ht="17.25" customHeight="1">
      <c r="A13" s="14" t="s">
        <v>20</v>
      </c>
      <c r="B13" s="13">
        <v>119448</v>
      </c>
      <c r="C13" s="13">
        <v>159520</v>
      </c>
      <c r="D13" s="13">
        <v>155105</v>
      </c>
      <c r="E13" s="13">
        <v>113736</v>
      </c>
      <c r="F13" s="13">
        <v>148279</v>
      </c>
      <c r="G13" s="13">
        <v>234769</v>
      </c>
      <c r="H13" s="13">
        <v>109682</v>
      </c>
      <c r="I13" s="13">
        <v>24833</v>
      </c>
      <c r="J13" s="13">
        <v>67488</v>
      </c>
      <c r="K13" s="11">
        <f t="shared" si="4"/>
        <v>1132860</v>
      </c>
      <c r="L13" s="52"/>
      <c r="M13" s="53"/>
    </row>
    <row r="14" spans="1:12" ht="17.25" customHeight="1">
      <c r="A14" s="14" t="s">
        <v>21</v>
      </c>
      <c r="B14" s="13">
        <v>103337</v>
      </c>
      <c r="C14" s="13">
        <v>118883</v>
      </c>
      <c r="D14" s="13">
        <v>109998</v>
      </c>
      <c r="E14" s="13">
        <v>86429</v>
      </c>
      <c r="F14" s="13">
        <v>114868</v>
      </c>
      <c r="G14" s="13">
        <v>210293</v>
      </c>
      <c r="H14" s="13">
        <v>96580</v>
      </c>
      <c r="I14" s="13">
        <v>14746</v>
      </c>
      <c r="J14" s="13">
        <v>49246</v>
      </c>
      <c r="K14" s="11">
        <f t="shared" si="4"/>
        <v>904380</v>
      </c>
      <c r="L14" s="52"/>
    </row>
    <row r="15" spans="1:11" ht="17.25" customHeight="1">
      <c r="A15" s="14" t="s">
        <v>22</v>
      </c>
      <c r="B15" s="13">
        <v>1997</v>
      </c>
      <c r="C15" s="13">
        <v>2648</v>
      </c>
      <c r="D15" s="13">
        <v>2050</v>
      </c>
      <c r="E15" s="13">
        <v>1870</v>
      </c>
      <c r="F15" s="13">
        <v>1854</v>
      </c>
      <c r="G15" s="13">
        <v>3072</v>
      </c>
      <c r="H15" s="13">
        <v>2765</v>
      </c>
      <c r="I15" s="13">
        <v>498</v>
      </c>
      <c r="J15" s="13">
        <v>631</v>
      </c>
      <c r="K15" s="11">
        <f t="shared" si="4"/>
        <v>17385</v>
      </c>
    </row>
    <row r="16" spans="1:11" ht="17.25" customHeight="1">
      <c r="A16" s="15" t="s">
        <v>95</v>
      </c>
      <c r="B16" s="13">
        <f>B17+B18+B19</f>
        <v>41980</v>
      </c>
      <c r="C16" s="13">
        <f aca="true" t="shared" si="5" ref="C16:J16">C17+C18+C19</f>
        <v>49414</v>
      </c>
      <c r="D16" s="13">
        <f t="shared" si="5"/>
        <v>48641</v>
      </c>
      <c r="E16" s="13">
        <f t="shared" si="5"/>
        <v>35149</v>
      </c>
      <c r="F16" s="13">
        <f t="shared" si="5"/>
        <v>55113</v>
      </c>
      <c r="G16" s="13">
        <f t="shared" si="5"/>
        <v>101227</v>
      </c>
      <c r="H16" s="13">
        <f t="shared" si="5"/>
        <v>35209</v>
      </c>
      <c r="I16" s="13">
        <f t="shared" si="5"/>
        <v>8155</v>
      </c>
      <c r="J16" s="13">
        <f t="shared" si="5"/>
        <v>21892</v>
      </c>
      <c r="K16" s="11">
        <f t="shared" si="4"/>
        <v>396780</v>
      </c>
    </row>
    <row r="17" spans="1:11" ht="17.25" customHeight="1">
      <c r="A17" s="14" t="s">
        <v>96</v>
      </c>
      <c r="B17" s="13">
        <v>22776</v>
      </c>
      <c r="C17" s="13">
        <v>29356</v>
      </c>
      <c r="D17" s="13">
        <v>26707</v>
      </c>
      <c r="E17" s="13">
        <v>19790</v>
      </c>
      <c r="F17" s="13">
        <v>30688</v>
      </c>
      <c r="G17" s="13">
        <v>53460</v>
      </c>
      <c r="H17" s="13">
        <v>21086</v>
      </c>
      <c r="I17" s="13">
        <v>5151</v>
      </c>
      <c r="J17" s="13">
        <v>11653</v>
      </c>
      <c r="K17" s="11">
        <f t="shared" si="4"/>
        <v>220667</v>
      </c>
    </row>
    <row r="18" spans="1:11" ht="17.25" customHeight="1">
      <c r="A18" s="14" t="s">
        <v>97</v>
      </c>
      <c r="B18" s="13">
        <v>19175</v>
      </c>
      <c r="C18" s="13">
        <v>19986</v>
      </c>
      <c r="D18" s="13">
        <v>21893</v>
      </c>
      <c r="E18" s="13">
        <v>15337</v>
      </c>
      <c r="F18" s="13">
        <v>24379</v>
      </c>
      <c r="G18" s="13">
        <v>47694</v>
      </c>
      <c r="H18" s="13">
        <v>14071</v>
      </c>
      <c r="I18" s="13">
        <v>2998</v>
      </c>
      <c r="J18" s="13">
        <v>10215</v>
      </c>
      <c r="K18" s="11">
        <f t="shared" si="4"/>
        <v>175748</v>
      </c>
    </row>
    <row r="19" spans="1:11" ht="17.25" customHeight="1">
      <c r="A19" s="14" t="s">
        <v>98</v>
      </c>
      <c r="B19" s="13">
        <v>29</v>
      </c>
      <c r="C19" s="13">
        <v>72</v>
      </c>
      <c r="D19" s="13">
        <v>41</v>
      </c>
      <c r="E19" s="13">
        <v>22</v>
      </c>
      <c r="F19" s="13">
        <v>46</v>
      </c>
      <c r="G19" s="13">
        <v>73</v>
      </c>
      <c r="H19" s="13">
        <v>52</v>
      </c>
      <c r="I19" s="13">
        <v>6</v>
      </c>
      <c r="J19" s="13">
        <v>24</v>
      </c>
      <c r="K19" s="11">
        <f t="shared" si="4"/>
        <v>365</v>
      </c>
    </row>
    <row r="20" spans="1:11" ht="17.25" customHeight="1">
      <c r="A20" s="16" t="s">
        <v>23</v>
      </c>
      <c r="B20" s="11">
        <f>+B21+B22+B23</f>
        <v>169953</v>
      </c>
      <c r="C20" s="11">
        <f aca="true" t="shared" si="6" ref="C20:J20">+C21+C22+C23</f>
        <v>183148</v>
      </c>
      <c r="D20" s="11">
        <f t="shared" si="6"/>
        <v>198153</v>
      </c>
      <c r="E20" s="11">
        <f t="shared" si="6"/>
        <v>133000</v>
      </c>
      <c r="F20" s="11">
        <f t="shared" si="6"/>
        <v>210358</v>
      </c>
      <c r="G20" s="11">
        <f t="shared" si="6"/>
        <v>384226</v>
      </c>
      <c r="H20" s="11">
        <f t="shared" si="6"/>
        <v>135021</v>
      </c>
      <c r="I20" s="11">
        <f t="shared" si="6"/>
        <v>33665</v>
      </c>
      <c r="J20" s="11">
        <f t="shared" si="6"/>
        <v>81696</v>
      </c>
      <c r="K20" s="11">
        <f t="shared" si="4"/>
        <v>1529220</v>
      </c>
    </row>
    <row r="21" spans="1:12" ht="17.25" customHeight="1">
      <c r="A21" s="12" t="s">
        <v>24</v>
      </c>
      <c r="B21" s="13">
        <v>100934</v>
      </c>
      <c r="C21" s="13">
        <v>119401</v>
      </c>
      <c r="D21" s="13">
        <v>129366</v>
      </c>
      <c r="E21" s="13">
        <v>84233</v>
      </c>
      <c r="F21" s="13">
        <v>131279</v>
      </c>
      <c r="G21" s="13">
        <v>220583</v>
      </c>
      <c r="H21" s="13">
        <v>83272</v>
      </c>
      <c r="I21" s="13">
        <v>22766</v>
      </c>
      <c r="J21" s="13">
        <v>52274</v>
      </c>
      <c r="K21" s="11">
        <f t="shared" si="4"/>
        <v>944108</v>
      </c>
      <c r="L21" s="52"/>
    </row>
    <row r="22" spans="1:12" ht="17.25" customHeight="1">
      <c r="A22" s="12" t="s">
        <v>25</v>
      </c>
      <c r="B22" s="13">
        <v>68032</v>
      </c>
      <c r="C22" s="13">
        <v>62473</v>
      </c>
      <c r="D22" s="13">
        <v>67762</v>
      </c>
      <c r="E22" s="13">
        <v>47926</v>
      </c>
      <c r="F22" s="13">
        <v>78098</v>
      </c>
      <c r="G22" s="13">
        <v>161907</v>
      </c>
      <c r="H22" s="13">
        <v>50558</v>
      </c>
      <c r="I22" s="13">
        <v>10667</v>
      </c>
      <c r="J22" s="13">
        <v>29114</v>
      </c>
      <c r="K22" s="11">
        <f t="shared" si="4"/>
        <v>576537</v>
      </c>
      <c r="L22" s="52"/>
    </row>
    <row r="23" spans="1:11" ht="17.25" customHeight="1">
      <c r="A23" s="12" t="s">
        <v>26</v>
      </c>
      <c r="B23" s="13">
        <v>987</v>
      </c>
      <c r="C23" s="13">
        <v>1274</v>
      </c>
      <c r="D23" s="13">
        <v>1025</v>
      </c>
      <c r="E23" s="13">
        <v>841</v>
      </c>
      <c r="F23" s="13">
        <v>981</v>
      </c>
      <c r="G23" s="13">
        <v>1736</v>
      </c>
      <c r="H23" s="13">
        <v>1191</v>
      </c>
      <c r="I23" s="13">
        <v>232</v>
      </c>
      <c r="J23" s="13">
        <v>308</v>
      </c>
      <c r="K23" s="11">
        <f t="shared" si="4"/>
        <v>8575</v>
      </c>
    </row>
    <row r="24" spans="1:11" ht="17.25" customHeight="1">
      <c r="A24" s="16" t="s">
        <v>27</v>
      </c>
      <c r="B24" s="13">
        <f>+B25+B26</f>
        <v>66245</v>
      </c>
      <c r="C24" s="13">
        <f aca="true" t="shared" si="7" ref="C24:J24">+C25+C26</f>
        <v>95824</v>
      </c>
      <c r="D24" s="13">
        <f t="shared" si="7"/>
        <v>102960</v>
      </c>
      <c r="E24" s="13">
        <f t="shared" si="7"/>
        <v>67987</v>
      </c>
      <c r="F24" s="13">
        <f t="shared" si="7"/>
        <v>80643</v>
      </c>
      <c r="G24" s="13">
        <f t="shared" si="7"/>
        <v>110449</v>
      </c>
      <c r="H24" s="13">
        <f t="shared" si="7"/>
        <v>53516</v>
      </c>
      <c r="I24" s="13">
        <f t="shared" si="7"/>
        <v>20107</v>
      </c>
      <c r="J24" s="13">
        <f t="shared" si="7"/>
        <v>44787</v>
      </c>
      <c r="K24" s="11">
        <f t="shared" si="4"/>
        <v>642518</v>
      </c>
    </row>
    <row r="25" spans="1:12" ht="17.25" customHeight="1">
      <c r="A25" s="12" t="s">
        <v>131</v>
      </c>
      <c r="B25" s="13">
        <v>66233</v>
      </c>
      <c r="C25" s="13">
        <v>95812</v>
      </c>
      <c r="D25" s="13">
        <v>102943</v>
      </c>
      <c r="E25" s="13">
        <v>67968</v>
      </c>
      <c r="F25" s="13">
        <v>80623</v>
      </c>
      <c r="G25" s="13">
        <v>110409</v>
      </c>
      <c r="H25" s="13">
        <v>53508</v>
      </c>
      <c r="I25" s="13">
        <v>20104</v>
      </c>
      <c r="J25" s="13">
        <v>44782</v>
      </c>
      <c r="K25" s="11">
        <f t="shared" si="4"/>
        <v>642382</v>
      </c>
      <c r="L25" s="52"/>
    </row>
    <row r="26" spans="1:12" ht="17.25" customHeight="1">
      <c r="A26" s="12" t="s">
        <v>132</v>
      </c>
      <c r="B26" s="13">
        <v>12</v>
      </c>
      <c r="C26" s="13">
        <v>12</v>
      </c>
      <c r="D26" s="13">
        <v>17</v>
      </c>
      <c r="E26" s="13">
        <v>19</v>
      </c>
      <c r="F26" s="13">
        <v>20</v>
      </c>
      <c r="G26" s="13">
        <v>40</v>
      </c>
      <c r="H26" s="13">
        <v>8</v>
      </c>
      <c r="I26" s="13">
        <v>3</v>
      </c>
      <c r="J26" s="13">
        <v>5</v>
      </c>
      <c r="K26" s="11">
        <f t="shared" si="4"/>
        <v>136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4833</v>
      </c>
      <c r="I27" s="11">
        <v>0</v>
      </c>
      <c r="J27" s="11">
        <v>0</v>
      </c>
      <c r="K27" s="11">
        <f t="shared" si="4"/>
        <v>4833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17598.21</v>
      </c>
      <c r="I35" s="19">
        <v>0</v>
      </c>
      <c r="J35" s="19">
        <v>0</v>
      </c>
      <c r="K35" s="23">
        <f>SUM(B35:J35)</f>
        <v>17598.21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1535497.0899999999</v>
      </c>
      <c r="C47" s="22">
        <f aca="true" t="shared" si="12" ref="C47:H47">+C48+C57</f>
        <v>2093128.04</v>
      </c>
      <c r="D47" s="22">
        <f t="shared" si="12"/>
        <v>2355672.9599999995</v>
      </c>
      <c r="E47" s="22">
        <f t="shared" si="12"/>
        <v>1439049.99</v>
      </c>
      <c r="F47" s="22">
        <f t="shared" si="12"/>
        <v>1955309.1900000002</v>
      </c>
      <c r="G47" s="22">
        <f t="shared" si="12"/>
        <v>2768577</v>
      </c>
      <c r="H47" s="22">
        <f t="shared" si="12"/>
        <v>1424681.31</v>
      </c>
      <c r="I47" s="22">
        <f>+I48+I57</f>
        <v>563669.4099999999</v>
      </c>
      <c r="J47" s="22">
        <f>+J48+J57</f>
        <v>868595.6900000001</v>
      </c>
      <c r="K47" s="22">
        <f>SUM(B47:J47)</f>
        <v>15004180.68</v>
      </c>
    </row>
    <row r="48" spans="1:11" ht="17.25" customHeight="1">
      <c r="A48" s="16" t="s">
        <v>113</v>
      </c>
      <c r="B48" s="23">
        <f>SUM(B49:B56)</f>
        <v>1516824.21</v>
      </c>
      <c r="C48" s="23">
        <f aca="true" t="shared" si="13" ref="C48:J48">SUM(C49:C56)</f>
        <v>2069645.23</v>
      </c>
      <c r="D48" s="23">
        <f t="shared" si="13"/>
        <v>2330231.8599999994</v>
      </c>
      <c r="E48" s="23">
        <f t="shared" si="13"/>
        <v>1416664.46</v>
      </c>
      <c r="F48" s="23">
        <f t="shared" si="13"/>
        <v>1931853.35</v>
      </c>
      <c r="G48" s="23">
        <f t="shared" si="13"/>
        <v>2738979.32</v>
      </c>
      <c r="H48" s="23">
        <f t="shared" si="13"/>
        <v>1404616.08</v>
      </c>
      <c r="I48" s="23">
        <f t="shared" si="13"/>
        <v>563669.4099999999</v>
      </c>
      <c r="J48" s="23">
        <f t="shared" si="13"/>
        <v>854592.05</v>
      </c>
      <c r="K48" s="23">
        <f aca="true" t="shared" si="14" ref="K48:K57">SUM(B48:J48)</f>
        <v>14827075.97</v>
      </c>
    </row>
    <row r="49" spans="1:11" ht="17.25" customHeight="1">
      <c r="A49" s="34" t="s">
        <v>44</v>
      </c>
      <c r="B49" s="23">
        <f aca="true" t="shared" si="15" ref="B49:H49">ROUND(B30*B7,2)</f>
        <v>1515350.47</v>
      </c>
      <c r="C49" s="23">
        <f t="shared" si="15"/>
        <v>2062545.39</v>
      </c>
      <c r="D49" s="23">
        <f t="shared" si="15"/>
        <v>2327171.01</v>
      </c>
      <c r="E49" s="23">
        <f t="shared" si="15"/>
        <v>1415397.32</v>
      </c>
      <c r="F49" s="23">
        <f t="shared" si="15"/>
        <v>1929650.78</v>
      </c>
      <c r="G49" s="23">
        <f t="shared" si="15"/>
        <v>2735842.05</v>
      </c>
      <c r="H49" s="23">
        <f t="shared" si="15"/>
        <v>1385539.06</v>
      </c>
      <c r="I49" s="23">
        <f>ROUND(I30*I7,2)</f>
        <v>562603.69</v>
      </c>
      <c r="J49" s="23">
        <f>ROUND(J30*J7,2)</f>
        <v>852375.01</v>
      </c>
      <c r="K49" s="23">
        <f t="shared" si="14"/>
        <v>14786474.78</v>
      </c>
    </row>
    <row r="50" spans="1:11" ht="17.25" customHeight="1">
      <c r="A50" s="34" t="s">
        <v>45</v>
      </c>
      <c r="B50" s="19">
        <v>0</v>
      </c>
      <c r="C50" s="23">
        <f>ROUND(C31*C7,2)</f>
        <v>4584.59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4584.59</v>
      </c>
    </row>
    <row r="51" spans="1:11" ht="17.25" customHeight="1">
      <c r="A51" s="66" t="s">
        <v>106</v>
      </c>
      <c r="B51" s="67">
        <f aca="true" t="shared" si="16" ref="B51:H51">ROUND(B32*B7,2)</f>
        <v>-2617.94</v>
      </c>
      <c r="C51" s="67">
        <f t="shared" si="16"/>
        <v>-3258.47</v>
      </c>
      <c r="D51" s="67">
        <f t="shared" si="16"/>
        <v>-3324.91</v>
      </c>
      <c r="E51" s="67">
        <f t="shared" si="16"/>
        <v>-2178.26</v>
      </c>
      <c r="F51" s="67">
        <f t="shared" si="16"/>
        <v>-3078.95</v>
      </c>
      <c r="G51" s="67">
        <f t="shared" si="16"/>
        <v>-4292.81</v>
      </c>
      <c r="H51" s="67">
        <f t="shared" si="16"/>
        <v>-2236.23</v>
      </c>
      <c r="I51" s="19">
        <v>0</v>
      </c>
      <c r="J51" s="19">
        <v>0</v>
      </c>
      <c r="K51" s="67">
        <f>SUM(B51:J51)</f>
        <v>-20987.57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17598.21</v>
      </c>
      <c r="I53" s="31">
        <f>+I35</f>
        <v>0</v>
      </c>
      <c r="J53" s="31">
        <f>+J35</f>
        <v>0</v>
      </c>
      <c r="K53" s="23">
        <f t="shared" si="14"/>
        <v>17598.21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-427613.81</v>
      </c>
      <c r="C61" s="35">
        <f t="shared" si="17"/>
        <v>-244746.43000000002</v>
      </c>
      <c r="D61" s="35">
        <f t="shared" si="17"/>
        <v>-286117.8</v>
      </c>
      <c r="E61" s="35">
        <f t="shared" si="17"/>
        <v>-476834.74000000005</v>
      </c>
      <c r="F61" s="35">
        <f t="shared" si="17"/>
        <v>-482008.33999999997</v>
      </c>
      <c r="G61" s="35">
        <f t="shared" si="17"/>
        <v>-447245.38</v>
      </c>
      <c r="H61" s="35">
        <f t="shared" si="17"/>
        <v>-198736.84999999998</v>
      </c>
      <c r="I61" s="35">
        <f t="shared" si="17"/>
        <v>-102930.49</v>
      </c>
      <c r="J61" s="35">
        <f t="shared" si="17"/>
        <v>-81069.01999999999</v>
      </c>
      <c r="K61" s="35">
        <f>SUM(B61:J61)</f>
        <v>-2747302.8600000003</v>
      </c>
    </row>
    <row r="62" spans="1:11" ht="18.75" customHeight="1">
      <c r="A62" s="16" t="s">
        <v>75</v>
      </c>
      <c r="B62" s="35">
        <f aca="true" t="shared" si="18" ref="B62:J62">B63+B64+B65+B66+B67+B68</f>
        <v>-413102.86</v>
      </c>
      <c r="C62" s="35">
        <f t="shared" si="18"/>
        <v>-223604.56000000003</v>
      </c>
      <c r="D62" s="35">
        <f t="shared" si="18"/>
        <v>-264130.2</v>
      </c>
      <c r="E62" s="35">
        <f t="shared" si="18"/>
        <v>-462869.98000000004</v>
      </c>
      <c r="F62" s="35">
        <f t="shared" si="18"/>
        <v>-462437.20999999996</v>
      </c>
      <c r="G62" s="35">
        <f t="shared" si="18"/>
        <v>-417496.01</v>
      </c>
      <c r="H62" s="35">
        <f t="shared" si="18"/>
        <v>-184417.8</v>
      </c>
      <c r="I62" s="35">
        <f t="shared" si="18"/>
        <v>-35621.2</v>
      </c>
      <c r="J62" s="35">
        <f t="shared" si="18"/>
        <v>-70691.4</v>
      </c>
      <c r="K62" s="35">
        <f aca="true" t="shared" si="19" ref="K62:K91">SUM(B62:J62)</f>
        <v>-2534371.22</v>
      </c>
    </row>
    <row r="63" spans="1:11" ht="18.75" customHeight="1">
      <c r="A63" s="12" t="s">
        <v>76</v>
      </c>
      <c r="B63" s="35">
        <f>-ROUND(B9*$D$3,2)</f>
        <v>-161287.2</v>
      </c>
      <c r="C63" s="35">
        <f aca="true" t="shared" si="20" ref="C63:J63">-ROUND(C9*$D$3,2)</f>
        <v>-211116.6</v>
      </c>
      <c r="D63" s="35">
        <f t="shared" si="20"/>
        <v>-182685</v>
      </c>
      <c r="E63" s="35">
        <f t="shared" si="20"/>
        <v>-142063</v>
      </c>
      <c r="F63" s="35">
        <f t="shared" si="20"/>
        <v>-167127.8</v>
      </c>
      <c r="G63" s="35">
        <f t="shared" si="20"/>
        <v>-215403</v>
      </c>
      <c r="H63" s="35">
        <f t="shared" si="20"/>
        <v>-184417.8</v>
      </c>
      <c r="I63" s="35">
        <f t="shared" si="20"/>
        <v>-35621.2</v>
      </c>
      <c r="J63" s="35">
        <f t="shared" si="20"/>
        <v>-70691.4</v>
      </c>
      <c r="K63" s="35">
        <f t="shared" si="19"/>
        <v>-1370413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-2356</v>
      </c>
      <c r="C65" s="35">
        <v>-330.6</v>
      </c>
      <c r="D65" s="35">
        <v>-338.2</v>
      </c>
      <c r="E65" s="35">
        <v>-1451.6</v>
      </c>
      <c r="F65" s="35">
        <v>-1029.8</v>
      </c>
      <c r="G65" s="35">
        <v>-589</v>
      </c>
      <c r="H65" s="19">
        <v>0</v>
      </c>
      <c r="I65" s="19">
        <v>0</v>
      </c>
      <c r="J65" s="19">
        <v>0</v>
      </c>
      <c r="K65" s="35">
        <f t="shared" si="19"/>
        <v>-6095.2</v>
      </c>
    </row>
    <row r="66" spans="1:11" ht="18.75" customHeight="1">
      <c r="A66" s="12" t="s">
        <v>107</v>
      </c>
      <c r="B66" s="35">
        <v>-50912.4</v>
      </c>
      <c r="C66" s="35">
        <v>-7341.6</v>
      </c>
      <c r="D66" s="35">
        <v>-14269</v>
      </c>
      <c r="E66" s="35">
        <v>-16955.6</v>
      </c>
      <c r="F66" s="35">
        <v>-14436.2</v>
      </c>
      <c r="G66" s="35">
        <v>-21591.6</v>
      </c>
      <c r="H66" s="19">
        <v>0</v>
      </c>
      <c r="I66" s="19">
        <v>0</v>
      </c>
      <c r="J66" s="19">
        <v>0</v>
      </c>
      <c r="K66" s="35">
        <f t="shared" si="19"/>
        <v>-125506.4</v>
      </c>
    </row>
    <row r="67" spans="1:11" ht="18.75" customHeight="1">
      <c r="A67" s="12" t="s">
        <v>53</v>
      </c>
      <c r="B67" s="35">
        <v>-198547.26</v>
      </c>
      <c r="C67" s="35">
        <v>-4815.76</v>
      </c>
      <c r="D67" s="35">
        <v>-66838</v>
      </c>
      <c r="E67" s="35">
        <v>-302399.78</v>
      </c>
      <c r="F67" s="35">
        <v>-279843.41</v>
      </c>
      <c r="G67" s="35">
        <v>-179912.41</v>
      </c>
      <c r="H67" s="19">
        <v>0</v>
      </c>
      <c r="I67" s="19">
        <v>0</v>
      </c>
      <c r="J67" s="19">
        <v>0</v>
      </c>
      <c r="K67" s="35">
        <f t="shared" si="19"/>
        <v>-1032356.62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-21141.870000000003</v>
      </c>
      <c r="D69" s="67">
        <f t="shared" si="21"/>
        <v>-21987.600000000002</v>
      </c>
      <c r="E69" s="67">
        <f t="shared" si="21"/>
        <v>-13964.76</v>
      </c>
      <c r="F69" s="67">
        <f t="shared" si="21"/>
        <v>-19571.13</v>
      </c>
      <c r="G69" s="67">
        <f t="shared" si="21"/>
        <v>-29749.370000000003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-212931.64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1107883.28</v>
      </c>
      <c r="C104" s="24">
        <f t="shared" si="22"/>
        <v>1848381.6099999999</v>
      </c>
      <c r="D104" s="24">
        <f t="shared" si="22"/>
        <v>2069555.1599999995</v>
      </c>
      <c r="E104" s="24">
        <f t="shared" si="22"/>
        <v>962215.25</v>
      </c>
      <c r="F104" s="24">
        <f t="shared" si="22"/>
        <v>1473300.8500000003</v>
      </c>
      <c r="G104" s="24">
        <f t="shared" si="22"/>
        <v>2321331.6199999996</v>
      </c>
      <c r="H104" s="24">
        <f t="shared" si="22"/>
        <v>1225944.46</v>
      </c>
      <c r="I104" s="24">
        <f>+I105+I106</f>
        <v>460738.9199999999</v>
      </c>
      <c r="J104" s="24">
        <f>+J105+J106</f>
        <v>787526.67</v>
      </c>
      <c r="K104" s="48">
        <f>SUM(B104:J104)</f>
        <v>12256877.82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1089210.4000000001</v>
      </c>
      <c r="C105" s="24">
        <f t="shared" si="23"/>
        <v>1824898.7999999998</v>
      </c>
      <c r="D105" s="24">
        <f t="shared" si="23"/>
        <v>2044114.0599999994</v>
      </c>
      <c r="E105" s="24">
        <f t="shared" si="23"/>
        <v>939829.72</v>
      </c>
      <c r="F105" s="24">
        <f t="shared" si="23"/>
        <v>1449845.0100000002</v>
      </c>
      <c r="G105" s="24">
        <f t="shared" si="23"/>
        <v>2291733.9399999995</v>
      </c>
      <c r="H105" s="24">
        <f t="shared" si="23"/>
        <v>1205879.23</v>
      </c>
      <c r="I105" s="24">
        <f t="shared" si="23"/>
        <v>460738.9199999999</v>
      </c>
      <c r="J105" s="24">
        <f t="shared" si="23"/>
        <v>773523.03</v>
      </c>
      <c r="K105" s="48">
        <f>SUM(B105:J105)</f>
        <v>12079773.11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12256877.84</v>
      </c>
      <c r="L112" s="54"/>
    </row>
    <row r="113" spans="1:11" ht="18.75" customHeight="1">
      <c r="A113" s="26" t="s">
        <v>71</v>
      </c>
      <c r="B113" s="27">
        <v>144791.01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144791.01</v>
      </c>
    </row>
    <row r="114" spans="1:11" ht="18.75" customHeight="1">
      <c r="A114" s="26" t="s">
        <v>72</v>
      </c>
      <c r="B114" s="27">
        <v>963092.27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963092.27</v>
      </c>
    </row>
    <row r="115" spans="1:11" ht="18.75" customHeight="1">
      <c r="A115" s="26" t="s">
        <v>73</v>
      </c>
      <c r="B115" s="40">
        <v>0</v>
      </c>
      <c r="C115" s="27">
        <f>+C104</f>
        <v>1848381.6099999999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1848381.6099999999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2069555.1599999995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2069555.1599999995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962215.25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962215.25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305365.26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305365.26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566028.56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566028.56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69668.93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69668.93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532238.11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532238.11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691257.1</v>
      </c>
      <c r="H122" s="40">
        <v>0</v>
      </c>
      <c r="I122" s="40">
        <v>0</v>
      </c>
      <c r="J122" s="40">
        <v>0</v>
      </c>
      <c r="K122" s="41">
        <f t="shared" si="25"/>
        <v>691257.1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55114.74</v>
      </c>
      <c r="H123" s="40">
        <v>0</v>
      </c>
      <c r="I123" s="40">
        <v>0</v>
      </c>
      <c r="J123" s="40">
        <v>0</v>
      </c>
      <c r="K123" s="41">
        <f t="shared" si="25"/>
        <v>55114.74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332475.4</v>
      </c>
      <c r="H124" s="40">
        <v>0</v>
      </c>
      <c r="I124" s="40">
        <v>0</v>
      </c>
      <c r="J124" s="40">
        <v>0</v>
      </c>
      <c r="K124" s="41">
        <f t="shared" si="25"/>
        <v>332475.4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334955.35</v>
      </c>
      <c r="H125" s="40">
        <v>0</v>
      </c>
      <c r="I125" s="40">
        <v>0</v>
      </c>
      <c r="J125" s="40">
        <v>0</v>
      </c>
      <c r="K125" s="41">
        <f t="shared" si="25"/>
        <v>334955.35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907529.04</v>
      </c>
      <c r="H126" s="40">
        <v>0</v>
      </c>
      <c r="I126" s="40">
        <v>0</v>
      </c>
      <c r="J126" s="40">
        <v>0</v>
      </c>
      <c r="K126" s="41">
        <f t="shared" si="25"/>
        <v>907529.04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452849.64</v>
      </c>
      <c r="I127" s="40">
        <v>0</v>
      </c>
      <c r="J127" s="40">
        <v>0</v>
      </c>
      <c r="K127" s="41">
        <f t="shared" si="25"/>
        <v>452849.64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773094.82</v>
      </c>
      <c r="I128" s="40">
        <v>0</v>
      </c>
      <c r="J128" s="40">
        <v>0</v>
      </c>
      <c r="K128" s="41">
        <f t="shared" si="25"/>
        <v>773094.82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460738.92</v>
      </c>
      <c r="J129" s="40">
        <v>0</v>
      </c>
      <c r="K129" s="41">
        <f t="shared" si="25"/>
        <v>460738.92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787526.67</v>
      </c>
      <c r="K130" s="44">
        <f t="shared" si="25"/>
        <v>787526.67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2017-02-06T18:24:16Z</dcterms:modified>
  <cp:category/>
  <cp:version/>
  <cp:contentType/>
  <cp:contentStatus/>
</cp:coreProperties>
</file>