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<sst xmlns="http://schemas.openxmlformats.org/spreadsheetml/2006/main" count="134" uniqueCount="134">
  <si>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</si>
  <si>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</si>
  <si>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</si>
  <si>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</si>
  <si>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</si>
  <si>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</si>
  <si>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</si>
  <si>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</si>
  <si>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</si>
  <si>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</si>
  <si>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</si>
  <si>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</si>
  <si>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</si>
  <si>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</si>
  <si>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</si>
  <si>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</si>
  <si>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</si>
  <si>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</si>
  <si>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</si>
  <si>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</si>
  <si>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</si>
  <si>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</si>
  <si>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</si>
  <si>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</si>
  <si>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</si>
  <si>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</si>
  <si>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</si>
  <si>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</si>
  <si>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</si>
  <si>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</si>
  <si>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</si>
  <si>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</si>
  <si>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</si>
  <si>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</si>
  <si>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</si>
  <si>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</si>
  <si>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</si>
  <si>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</si>
  <si>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</si>
  <si>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</si>
  <si>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</si>
  <si>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</si>
  <si>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</si>
  <si>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</si>
  <si>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</si>
  <si>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</si>
  <si>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</si>
  <si>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</si>
  <si>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</si>
  <si>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</si>
  <si>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</si>
  <si>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</si>
  <si>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</si>
  <si>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</si>
  <si>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</si>
  <si>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</si>
  <si>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</si>
  <si>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</si>
  <si>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</si>
  <si>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</si>
  <si>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</si>
  <si>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</si>
  <si>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</si>
  <si>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</si>
  <si>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</si>
  <si>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</si>
  <si>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</si>
  <si>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</si>
  <si>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</si>
  <si>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</si>
  <si>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</si>
  <si>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</si>
  <si>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</si>
  <si>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</si>
  <si>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</si>
  <si>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</si>
  <si>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</si>
  <si>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</si>
  <si>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</si>
  <si>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</si>
  <si>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</si>
  <si>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</si>
  <si>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</si>
  <si>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</si>
  <si>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</si>
  <si>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</si>
  <si>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</si>
  <si>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</si>
  <si>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</si>
  <si>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</si>
  <si>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</si>
  <si>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</si>
  <si>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</si>
  <si>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</si>
  <si>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</si>
  <si>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</si>
  <si>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</si>
  <si>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</si>
  <si>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</si>
  <si>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</si>
  <si>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</si>
  <si>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</si>
  <si>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</si>
  <si>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</si>
  <si>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</si>
  <si>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</si>
  <si>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</si>
  <si>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</si>
  <si>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</si>
  <si>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</si>
  <si>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</si>
  <si>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</si>
  <si>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</si>
  <si>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</si>
  <si>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</si>
  <si>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</si>
  <si>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</si>
  <si>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</si>
  <si>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</si>
  <si>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</si>
  <si>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</si>
  <si>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</si>
  <si>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</si>
  <si>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</si>
  <si>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</si>
  <si>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</si>
  <si>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</si>
  <si>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</si>
  <si>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</si>
  <si>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</si>
  <si>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</si>
  <si>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</si>
  <si>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</si>
  <si>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22/01/17 - VENCIMENTO 06/02/17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</si>
</sst>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150362</v>
      </c>
      <c r="C7" s="9">
        <f t="shared" si="0"/>
        <v>191960</v>
      </c>
      <c r="D7" s="9">
        <f t="shared" si="0"/>
        <v>212848</v>
      </c>
      <c r="E7" s="9">
        <f t="shared" si="0"/>
        <v>118506</v>
      </c>
      <c r="F7" s="9">
        <f t="shared" si="0"/>
        <v>203106</v>
      </c>
      <c r="G7" s="9">
        <f t="shared" si="0"/>
        <v>335626</v>
      </c>
      <c r="H7" s="9">
        <f t="shared" si="0"/>
        <v>117579</v>
      </c>
      <c r="I7" s="9">
        <f t="shared" si="0"/>
        <v>23230</v>
      </c>
      <c r="J7" s="9">
        <f t="shared" si="0"/>
        <v>99065</v>
      </c>
      <c r="K7" s="9">
        <f t="shared" si="0"/>
        <v>1452282</v>
      </c>
      <c r="L7" s="52"/>
    </row>
    <row r="8" spans="1:11" ht="17.25" customHeight="1">
      <c r="A8" s="10" t="s">
        <v>99</v>
      </c>
      <c r="B8" s="11">
        <f>B9+B12+B16</f>
        <v>82902</v>
      </c>
      <c r="C8" s="11">
        <f aca="true" t="shared" si="1" ref="C8:J8">C9+C12+C16</f>
        <v>111000</v>
      </c>
      <c r="D8" s="11">
        <f t="shared" si="1"/>
        <v>114376</v>
      </c>
      <c r="E8" s="11">
        <f t="shared" si="1"/>
        <v>67901</v>
      </c>
      <c r="F8" s="11">
        <f t="shared" si="1"/>
        <v>109140</v>
      </c>
      <c r="G8" s="11">
        <f t="shared" si="1"/>
        <v>182789</v>
      </c>
      <c r="H8" s="11">
        <f t="shared" si="1"/>
        <v>72200</v>
      </c>
      <c r="I8" s="11">
        <f t="shared" si="1"/>
        <v>11625</v>
      </c>
      <c r="J8" s="11">
        <f t="shared" si="1"/>
        <v>55312</v>
      </c>
      <c r="K8" s="11">
        <f>SUM(B8:J8)</f>
        <v>807245</v>
      </c>
    </row>
    <row r="9" spans="1:11" ht="17.25" customHeight="1">
      <c r="A9" s="15" t="s">
        <v>17</v>
      </c>
      <c r="B9" s="13">
        <f>+B10+B11</f>
        <v>15457</v>
      </c>
      <c r="C9" s="13">
        <f aca="true" t="shared" si="2" ref="C9:J9">+C10+C11</f>
        <v>22250</v>
      </c>
      <c r="D9" s="13">
        <f t="shared" si="2"/>
        <v>21758</v>
      </c>
      <c r="E9" s="13">
        <f t="shared" si="2"/>
        <v>12750</v>
      </c>
      <c r="F9" s="13">
        <f t="shared" si="2"/>
        <v>16584</v>
      </c>
      <c r="G9" s="13">
        <f t="shared" si="2"/>
        <v>20405</v>
      </c>
      <c r="H9" s="13">
        <f t="shared" si="2"/>
        <v>14074</v>
      </c>
      <c r="I9" s="13">
        <f t="shared" si="2"/>
        <v>2684</v>
      </c>
      <c r="J9" s="13">
        <f t="shared" si="2"/>
        <v>9897</v>
      </c>
      <c r="K9" s="11">
        <f>SUM(B9:J9)</f>
        <v>135859</v>
      </c>
    </row>
    <row r="10" spans="1:11" ht="17.25" customHeight="1">
      <c r="A10" s="29" t="s">
        <v>18</v>
      </c>
      <c r="B10" s="13">
        <v>15457</v>
      </c>
      <c r="C10" s="13">
        <v>22250</v>
      </c>
      <c r="D10" s="13">
        <v>21758</v>
      </c>
      <c r="E10" s="13">
        <v>12750</v>
      </c>
      <c r="F10" s="13">
        <v>16584</v>
      </c>
      <c r="G10" s="13">
        <v>20405</v>
      </c>
      <c r="H10" s="13">
        <v>14074</v>
      </c>
      <c r="I10" s="13">
        <v>2684</v>
      </c>
      <c r="J10" s="13">
        <v>9897</v>
      </c>
      <c r="K10" s="11">
        <f>SUM(B10:J10)</f>
        <v>135859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54207</v>
      </c>
      <c r="C12" s="17">
        <f t="shared" si="3"/>
        <v>72737</v>
      </c>
      <c r="D12" s="17">
        <f t="shared" si="3"/>
        <v>75125</v>
      </c>
      <c r="E12" s="17">
        <f t="shared" si="3"/>
        <v>45530</v>
      </c>
      <c r="F12" s="17">
        <f t="shared" si="3"/>
        <v>72658</v>
      </c>
      <c r="G12" s="17">
        <f t="shared" si="3"/>
        <v>124066</v>
      </c>
      <c r="H12" s="17">
        <f t="shared" si="3"/>
        <v>47892</v>
      </c>
      <c r="I12" s="17">
        <f t="shared" si="3"/>
        <v>7086</v>
      </c>
      <c r="J12" s="17">
        <f t="shared" si="3"/>
        <v>36888</v>
      </c>
      <c r="K12" s="11">
        <f aca="true" t="shared" si="4" ref="K12:K27">SUM(B12:J12)</f>
        <v>536189</v>
      </c>
    </row>
    <row r="13" spans="1:13" ht="17.25" customHeight="1">
      <c r="A13" s="14" t="s">
        <v>20</v>
      </c>
      <c r="B13" s="13">
        <v>27816</v>
      </c>
      <c r="C13" s="13">
        <v>39662</v>
      </c>
      <c r="D13" s="13">
        <v>41068</v>
      </c>
      <c r="E13" s="13">
        <v>25236</v>
      </c>
      <c r="F13" s="13">
        <v>36941</v>
      </c>
      <c r="G13" s="13">
        <v>58360</v>
      </c>
      <c r="H13" s="13">
        <v>22519</v>
      </c>
      <c r="I13" s="13">
        <v>4265</v>
      </c>
      <c r="J13" s="13">
        <v>20614</v>
      </c>
      <c r="K13" s="11">
        <f t="shared" si="4"/>
        <v>276481</v>
      </c>
      <c r="L13" s="52"/>
      <c r="M13" s="53"/>
    </row>
    <row r="14" spans="1:12" ht="17.25" customHeight="1">
      <c r="A14" s="14" t="s">
        <v>21</v>
      </c>
      <c r="B14" s="13">
        <v>26013</v>
      </c>
      <c r="C14" s="13">
        <v>32563</v>
      </c>
      <c r="D14" s="13">
        <v>33606</v>
      </c>
      <c r="E14" s="13">
        <v>20000</v>
      </c>
      <c r="F14" s="13">
        <v>35326</v>
      </c>
      <c r="G14" s="13">
        <v>65158</v>
      </c>
      <c r="H14" s="13">
        <v>24898</v>
      </c>
      <c r="I14" s="13">
        <v>2774</v>
      </c>
      <c r="J14" s="13">
        <v>16087</v>
      </c>
      <c r="K14" s="11">
        <f t="shared" si="4"/>
        <v>256425</v>
      </c>
      <c r="L14" s="52"/>
    </row>
    <row r="15" spans="1:11" ht="17.25" customHeight="1">
      <c r="A15" s="14" t="s">
        <v>22</v>
      </c>
      <c r="B15" s="13">
        <v>378</v>
      </c>
      <c r="C15" s="13">
        <v>512</v>
      </c>
      <c r="D15" s="13">
        <v>451</v>
      </c>
      <c r="E15" s="13">
        <v>294</v>
      </c>
      <c r="F15" s="13">
        <v>391</v>
      </c>
      <c r="G15" s="13">
        <v>548</v>
      </c>
      <c r="H15" s="13">
        <v>475</v>
      </c>
      <c r="I15" s="13">
        <v>47</v>
      </c>
      <c r="J15" s="13">
        <v>187</v>
      </c>
      <c r="K15" s="11">
        <f t="shared" si="4"/>
        <v>3283</v>
      </c>
    </row>
    <row r="16" spans="1:11" ht="17.25" customHeight="1">
      <c r="A16" s="15" t="s">
        <v>95</v>
      </c>
      <c r="B16" s="13">
        <f>B17+B18+B19</f>
        <v>13238</v>
      </c>
      <c r="C16" s="13">
        <f aca="true" t="shared" si="5" ref="C16:J16">C17+C18+C19</f>
        <v>16013</v>
      </c>
      <c r="D16" s="13">
        <f t="shared" si="5"/>
        <v>17493</v>
      </c>
      <c r="E16" s="13">
        <f t="shared" si="5"/>
        <v>9621</v>
      </c>
      <c r="F16" s="13">
        <f t="shared" si="5"/>
        <v>19898</v>
      </c>
      <c r="G16" s="13">
        <f t="shared" si="5"/>
        <v>38318</v>
      </c>
      <c r="H16" s="13">
        <f t="shared" si="5"/>
        <v>10234</v>
      </c>
      <c r="I16" s="13">
        <f t="shared" si="5"/>
        <v>1855</v>
      </c>
      <c r="J16" s="13">
        <f t="shared" si="5"/>
        <v>8527</v>
      </c>
      <c r="K16" s="11">
        <f t="shared" si="4"/>
        <v>135197</v>
      </c>
    </row>
    <row r="17" spans="1:11" ht="17.25" customHeight="1">
      <c r="A17" s="14" t="s">
        <v>96</v>
      </c>
      <c r="B17" s="13">
        <v>6465</v>
      </c>
      <c r="C17" s="13">
        <v>8649</v>
      </c>
      <c r="D17" s="13">
        <v>8941</v>
      </c>
      <c r="E17" s="13">
        <v>5094</v>
      </c>
      <c r="F17" s="13">
        <v>9746</v>
      </c>
      <c r="G17" s="13">
        <v>16052</v>
      </c>
      <c r="H17" s="13">
        <v>4901</v>
      </c>
      <c r="I17" s="13">
        <v>1067</v>
      </c>
      <c r="J17" s="13">
        <v>4156</v>
      </c>
      <c r="K17" s="11">
        <f t="shared" si="4"/>
        <v>65071</v>
      </c>
    </row>
    <row r="18" spans="1:11" ht="17.25" customHeight="1">
      <c r="A18" s="14" t="s">
        <v>97</v>
      </c>
      <c r="B18" s="13">
        <v>6764</v>
      </c>
      <c r="C18" s="13">
        <v>7350</v>
      </c>
      <c r="D18" s="13">
        <v>8541</v>
      </c>
      <c r="E18" s="13">
        <v>4521</v>
      </c>
      <c r="F18" s="13">
        <v>10143</v>
      </c>
      <c r="G18" s="13">
        <v>22258</v>
      </c>
      <c r="H18" s="13">
        <v>5325</v>
      </c>
      <c r="I18" s="13">
        <v>784</v>
      </c>
      <c r="J18" s="13">
        <v>4363</v>
      </c>
      <c r="K18" s="11">
        <f t="shared" si="4"/>
        <v>70049</v>
      </c>
    </row>
    <row r="19" spans="1:11" ht="17.25" customHeight="1">
      <c r="A19" s="14" t="s">
        <v>98</v>
      </c>
      <c r="B19" s="13">
        <v>9</v>
      </c>
      <c r="C19" s="13">
        <v>14</v>
      </c>
      <c r="D19" s="13">
        <v>11</v>
      </c>
      <c r="E19" s="13">
        <v>6</v>
      </c>
      <c r="F19" s="13">
        <v>9</v>
      </c>
      <c r="G19" s="13">
        <v>8</v>
      </c>
      <c r="H19" s="13">
        <v>8</v>
      </c>
      <c r="I19" s="13">
        <v>4</v>
      </c>
      <c r="J19" s="13">
        <v>8</v>
      </c>
      <c r="K19" s="11">
        <f t="shared" si="4"/>
        <v>77</v>
      </c>
    </row>
    <row r="20" spans="1:11" ht="17.25" customHeight="1">
      <c r="A20" s="16" t="s">
        <v>23</v>
      </c>
      <c r="B20" s="11">
        <f>+B21+B22+B23</f>
        <v>44856</v>
      </c>
      <c r="C20" s="11">
        <f aca="true" t="shared" si="6" ref="C20:J20">+C21+C22+C23</f>
        <v>49534</v>
      </c>
      <c r="D20" s="11">
        <f t="shared" si="6"/>
        <v>59791</v>
      </c>
      <c r="E20" s="11">
        <f t="shared" si="6"/>
        <v>30572</v>
      </c>
      <c r="F20" s="11">
        <f t="shared" si="6"/>
        <v>66184</v>
      </c>
      <c r="G20" s="11">
        <f t="shared" si="6"/>
        <v>117641</v>
      </c>
      <c r="H20" s="11">
        <f t="shared" si="6"/>
        <v>31232</v>
      </c>
      <c r="I20" s="11">
        <f t="shared" si="6"/>
        <v>6402</v>
      </c>
      <c r="J20" s="11">
        <f t="shared" si="6"/>
        <v>25743</v>
      </c>
      <c r="K20" s="11">
        <f t="shared" si="4"/>
        <v>431955</v>
      </c>
    </row>
    <row r="21" spans="1:12" ht="17.25" customHeight="1">
      <c r="A21" s="12" t="s">
        <v>24</v>
      </c>
      <c r="B21" s="13">
        <v>26851</v>
      </c>
      <c r="C21" s="13">
        <v>32006</v>
      </c>
      <c r="D21" s="13">
        <v>38422</v>
      </c>
      <c r="E21" s="13">
        <v>19672</v>
      </c>
      <c r="F21" s="13">
        <v>39029</v>
      </c>
      <c r="G21" s="13">
        <v>61653</v>
      </c>
      <c r="H21" s="13">
        <v>18210</v>
      </c>
      <c r="I21" s="13">
        <v>4375</v>
      </c>
      <c r="J21" s="13">
        <v>16443</v>
      </c>
      <c r="K21" s="11">
        <f t="shared" si="4"/>
        <v>256661</v>
      </c>
      <c r="L21" s="52"/>
    </row>
    <row r="22" spans="1:12" ht="17.25" customHeight="1">
      <c r="A22" s="12" t="s">
        <v>25</v>
      </c>
      <c r="B22" s="13">
        <v>17838</v>
      </c>
      <c r="C22" s="13">
        <v>17334</v>
      </c>
      <c r="D22" s="13">
        <v>21176</v>
      </c>
      <c r="E22" s="13">
        <v>10798</v>
      </c>
      <c r="F22" s="13">
        <v>26990</v>
      </c>
      <c r="G22" s="13">
        <v>55684</v>
      </c>
      <c r="H22" s="13">
        <v>12870</v>
      </c>
      <c r="I22" s="13">
        <v>2001</v>
      </c>
      <c r="J22" s="13">
        <v>9235</v>
      </c>
      <c r="K22" s="11">
        <f t="shared" si="4"/>
        <v>173926</v>
      </c>
      <c r="L22" s="52"/>
    </row>
    <row r="23" spans="1:11" ht="17.25" customHeight="1">
      <c r="A23" s="12" t="s">
        <v>26</v>
      </c>
      <c r="B23" s="13">
        <v>167</v>
      </c>
      <c r="C23" s="13">
        <v>194</v>
      </c>
      <c r="D23" s="13">
        <v>193</v>
      </c>
      <c r="E23" s="13">
        <v>102</v>
      </c>
      <c r="F23" s="13">
        <v>165</v>
      </c>
      <c r="G23" s="13">
        <v>304</v>
      </c>
      <c r="H23" s="13">
        <v>152</v>
      </c>
      <c r="I23" s="13">
        <v>26</v>
      </c>
      <c r="J23" s="13">
        <v>65</v>
      </c>
      <c r="K23" s="11">
        <f t="shared" si="4"/>
        <v>1368</v>
      </c>
    </row>
    <row r="24" spans="1:11" ht="17.25" customHeight="1">
      <c r="A24" s="16" t="s">
        <v>27</v>
      </c>
      <c r="B24" s="13">
        <f>+B25+B26</f>
        <v>22604</v>
      </c>
      <c r="C24" s="13">
        <f aca="true" t="shared" si="7" ref="C24:J24">+C25+C26</f>
        <v>31426</v>
      </c>
      <c r="D24" s="13">
        <f t="shared" si="7"/>
        <v>38681</v>
      </c>
      <c r="E24" s="13">
        <f t="shared" si="7"/>
        <v>20033</v>
      </c>
      <c r="F24" s="13">
        <f t="shared" si="7"/>
        <v>27782</v>
      </c>
      <c r="G24" s="13">
        <f t="shared" si="7"/>
        <v>35196</v>
      </c>
      <c r="H24" s="13">
        <f t="shared" si="7"/>
        <v>13522</v>
      </c>
      <c r="I24" s="13">
        <f t="shared" si="7"/>
        <v>5203</v>
      </c>
      <c r="J24" s="13">
        <f t="shared" si="7"/>
        <v>18010</v>
      </c>
      <c r="K24" s="11">
        <f t="shared" si="4"/>
        <v>212457</v>
      </c>
    </row>
    <row r="25" spans="1:12" ht="17.25" customHeight="1">
      <c r="A25" s="12" t="s">
        <v>131</v>
      </c>
      <c r="B25" s="13">
        <v>22602</v>
      </c>
      <c r="C25" s="13">
        <v>31421</v>
      </c>
      <c r="D25" s="13">
        <v>38668</v>
      </c>
      <c r="E25" s="13">
        <v>20022</v>
      </c>
      <c r="F25" s="13">
        <v>27774</v>
      </c>
      <c r="G25" s="13">
        <v>35183</v>
      </c>
      <c r="H25" s="13">
        <v>13517</v>
      </c>
      <c r="I25" s="13">
        <v>5203</v>
      </c>
      <c r="J25" s="13">
        <v>18006</v>
      </c>
      <c r="K25" s="11">
        <f t="shared" si="4"/>
        <v>212396</v>
      </c>
      <c r="L25" s="52"/>
    </row>
    <row r="26" spans="1:12" ht="17.25" customHeight="1">
      <c r="A26" s="12" t="s">
        <v>132</v>
      </c>
      <c r="B26" s="13">
        <v>2</v>
      </c>
      <c r="C26" s="13">
        <v>5</v>
      </c>
      <c r="D26" s="13">
        <v>13</v>
      </c>
      <c r="E26" s="13">
        <v>11</v>
      </c>
      <c r="F26" s="13">
        <v>8</v>
      </c>
      <c r="G26" s="13">
        <v>13</v>
      </c>
      <c r="H26" s="13">
        <v>5</v>
      </c>
      <c r="I26" s="13">
        <v>0</v>
      </c>
      <c r="J26" s="13">
        <v>4</v>
      </c>
      <c r="K26" s="11">
        <f t="shared" si="4"/>
        <v>61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625</v>
      </c>
      <c r="I27" s="11">
        <v>0</v>
      </c>
      <c r="J27" s="11">
        <v>0</v>
      </c>
      <c r="K27" s="11">
        <f t="shared" si="4"/>
        <v>625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29591.43</v>
      </c>
      <c r="I35" s="19">
        <v>0</v>
      </c>
      <c r="J35" s="19">
        <v>0</v>
      </c>
      <c r="K35" s="23">
        <f>SUM(B35:J35)</f>
        <v>29591.43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439808.60000000003</v>
      </c>
      <c r="C47" s="22">
        <f aca="true" t="shared" si="12" ref="C47:H47">+C48+C57</f>
        <v>625022.4800000001</v>
      </c>
      <c r="D47" s="22">
        <f t="shared" si="12"/>
        <v>775645.48</v>
      </c>
      <c r="E47" s="22">
        <f t="shared" si="12"/>
        <v>377997.53</v>
      </c>
      <c r="F47" s="22">
        <f t="shared" si="12"/>
        <v>626051.79</v>
      </c>
      <c r="G47" s="22">
        <f t="shared" si="12"/>
        <v>869917.2400000001</v>
      </c>
      <c r="H47" s="22">
        <f t="shared" si="12"/>
        <v>387942.74999999994</v>
      </c>
      <c r="I47" s="22">
        <f>+I48+I57</f>
        <v>118407.42</v>
      </c>
      <c r="J47" s="22">
        <f>+J48+J57</f>
        <v>313187.83</v>
      </c>
      <c r="K47" s="22">
        <f>SUM(B47:J47)</f>
        <v>4533981.12</v>
      </c>
    </row>
    <row r="48" spans="1:11" ht="17.25" customHeight="1">
      <c r="A48" s="16" t="s">
        <v>113</v>
      </c>
      <c r="B48" s="23">
        <f>SUM(B49:B56)</f>
        <v>421135.72000000003</v>
      </c>
      <c r="C48" s="23">
        <f aca="true" t="shared" si="13" ref="C48:J48">SUM(C49:C56)</f>
        <v>601539.67</v>
      </c>
      <c r="D48" s="23">
        <f t="shared" si="13"/>
        <v>750204.38</v>
      </c>
      <c r="E48" s="23">
        <f t="shared" si="13"/>
        <v>355612</v>
      </c>
      <c r="F48" s="23">
        <f t="shared" si="13"/>
        <v>602595.9500000001</v>
      </c>
      <c r="G48" s="23">
        <f t="shared" si="13"/>
        <v>840319.56</v>
      </c>
      <c r="H48" s="23">
        <f t="shared" si="13"/>
        <v>367877.51999999996</v>
      </c>
      <c r="I48" s="23">
        <f t="shared" si="13"/>
        <v>118407.42</v>
      </c>
      <c r="J48" s="23">
        <f t="shared" si="13"/>
        <v>299184.19</v>
      </c>
      <c r="K48" s="23">
        <f aca="true" t="shared" si="14" ref="K48:K57">SUM(B48:J48)</f>
        <v>4356876.41</v>
      </c>
    </row>
    <row r="49" spans="1:11" ht="17.25" customHeight="1">
      <c r="A49" s="34" t="s">
        <v>44</v>
      </c>
      <c r="B49" s="23">
        <f aca="true" t="shared" si="15" ref="B49:H49">ROUND(B30*B7,2)</f>
        <v>417765.78</v>
      </c>
      <c r="C49" s="23">
        <f t="shared" si="15"/>
        <v>595383.14</v>
      </c>
      <c r="D49" s="23">
        <f t="shared" si="15"/>
        <v>744882.86</v>
      </c>
      <c r="E49" s="23">
        <f t="shared" si="15"/>
        <v>352709.41</v>
      </c>
      <c r="F49" s="23">
        <f t="shared" si="15"/>
        <v>598269.03</v>
      </c>
      <c r="G49" s="23">
        <f t="shared" si="15"/>
        <v>834198.42</v>
      </c>
      <c r="H49" s="23">
        <f t="shared" si="15"/>
        <v>335111.91</v>
      </c>
      <c r="I49" s="23">
        <f>ROUND(I30*I7,2)</f>
        <v>117341.7</v>
      </c>
      <c r="J49" s="23">
        <f>ROUND(J30*J7,2)</f>
        <v>296967.15</v>
      </c>
      <c r="K49" s="23">
        <f t="shared" si="14"/>
        <v>4292629.4</v>
      </c>
    </row>
    <row r="50" spans="1:11" ht="17.25" customHeight="1">
      <c r="A50" s="34" t="s">
        <v>45</v>
      </c>
      <c r="B50" s="19">
        <v>0</v>
      </c>
      <c r="C50" s="23">
        <f>ROUND(C31*C7,2)</f>
        <v>1323.41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1323.41</v>
      </c>
    </row>
    <row r="51" spans="1:11" ht="17.25" customHeight="1">
      <c r="A51" s="66" t="s">
        <v>106</v>
      </c>
      <c r="B51" s="67">
        <f aca="true" t="shared" si="16" ref="B51:H51">ROUND(B32*B7,2)</f>
        <v>-721.74</v>
      </c>
      <c r="C51" s="67">
        <f t="shared" si="16"/>
        <v>-940.6</v>
      </c>
      <c r="D51" s="67">
        <f t="shared" si="16"/>
        <v>-1064.24</v>
      </c>
      <c r="E51" s="67">
        <f t="shared" si="16"/>
        <v>-542.81</v>
      </c>
      <c r="F51" s="67">
        <f t="shared" si="16"/>
        <v>-954.6</v>
      </c>
      <c r="G51" s="67">
        <f t="shared" si="16"/>
        <v>-1308.94</v>
      </c>
      <c r="H51" s="67">
        <f t="shared" si="16"/>
        <v>-540.86</v>
      </c>
      <c r="I51" s="19">
        <v>0</v>
      </c>
      <c r="J51" s="19">
        <v>0</v>
      </c>
      <c r="K51" s="67">
        <f>SUM(B51:J51)</f>
        <v>-6073.79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29591.43</v>
      </c>
      <c r="I53" s="31">
        <f>+I35</f>
        <v>0</v>
      </c>
      <c r="J53" s="31">
        <f>+J35</f>
        <v>0</v>
      </c>
      <c r="K53" s="23">
        <f t="shared" si="14"/>
        <v>29591.43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-58736.6</v>
      </c>
      <c r="C61" s="35">
        <f t="shared" si="17"/>
        <v>-84626.63</v>
      </c>
      <c r="D61" s="35">
        <f t="shared" si="17"/>
        <v>-84754.18999999999</v>
      </c>
      <c r="E61" s="35">
        <f t="shared" si="17"/>
        <v>-48450</v>
      </c>
      <c r="F61" s="35">
        <f t="shared" si="17"/>
        <v>-63399.85</v>
      </c>
      <c r="G61" s="35">
        <f t="shared" si="17"/>
        <v>-78045.04</v>
      </c>
      <c r="H61" s="35">
        <f t="shared" si="17"/>
        <v>-53481.2</v>
      </c>
      <c r="I61" s="35">
        <f t="shared" si="17"/>
        <v>-12474.68</v>
      </c>
      <c r="J61" s="35">
        <f t="shared" si="17"/>
        <v>-37608.6</v>
      </c>
      <c r="K61" s="35">
        <f>SUM(B61:J61)</f>
        <v>-521576.7899999999</v>
      </c>
    </row>
    <row r="62" spans="1:11" ht="18.75" customHeight="1">
      <c r="A62" s="16" t="s">
        <v>75</v>
      </c>
      <c r="B62" s="35">
        <f aca="true" t="shared" si="18" ref="B62:J62">B63+B64+B65+B66+B67+B68</f>
        <v>-58736.6</v>
      </c>
      <c r="C62" s="35">
        <f t="shared" si="18"/>
        <v>-84550</v>
      </c>
      <c r="D62" s="35">
        <f t="shared" si="18"/>
        <v>-82680.4</v>
      </c>
      <c r="E62" s="35">
        <f t="shared" si="18"/>
        <v>-48450</v>
      </c>
      <c r="F62" s="35">
        <f t="shared" si="18"/>
        <v>-63019.2</v>
      </c>
      <c r="G62" s="35">
        <f t="shared" si="18"/>
        <v>-77539</v>
      </c>
      <c r="H62" s="35">
        <f t="shared" si="18"/>
        <v>-53481.2</v>
      </c>
      <c r="I62" s="35">
        <f t="shared" si="18"/>
        <v>-10199.2</v>
      </c>
      <c r="J62" s="35">
        <f t="shared" si="18"/>
        <v>-37608.6</v>
      </c>
      <c r="K62" s="35">
        <f aca="true" t="shared" si="19" ref="K62:K91">SUM(B62:J62)</f>
        <v>-516264.2</v>
      </c>
    </row>
    <row r="63" spans="1:11" ht="18.75" customHeight="1">
      <c r="A63" s="12" t="s">
        <v>76</v>
      </c>
      <c r="B63" s="35">
        <f>-ROUND(B9*$D$3,2)</f>
        <v>-58736.6</v>
      </c>
      <c r="C63" s="35">
        <f aca="true" t="shared" si="20" ref="C63:J63">-ROUND(C9*$D$3,2)</f>
        <v>-84550</v>
      </c>
      <c r="D63" s="35">
        <f t="shared" si="20"/>
        <v>-82680.4</v>
      </c>
      <c r="E63" s="35">
        <f t="shared" si="20"/>
        <v>-48450</v>
      </c>
      <c r="F63" s="35">
        <f t="shared" si="20"/>
        <v>-63019.2</v>
      </c>
      <c r="G63" s="35">
        <f t="shared" si="20"/>
        <v>-77539</v>
      </c>
      <c r="H63" s="35">
        <f t="shared" si="20"/>
        <v>-53481.2</v>
      </c>
      <c r="I63" s="35">
        <f t="shared" si="20"/>
        <v>-10199.2</v>
      </c>
      <c r="J63" s="35">
        <f t="shared" si="20"/>
        <v>-37608.6</v>
      </c>
      <c r="K63" s="35">
        <f t="shared" si="19"/>
        <v>-516264.2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-2073.79</v>
      </c>
      <c r="E69" s="67">
        <f t="shared" si="21"/>
        <v>0</v>
      </c>
      <c r="F69" s="67">
        <f t="shared" si="21"/>
        <v>-380.65</v>
      </c>
      <c r="G69" s="67">
        <f t="shared" si="21"/>
        <v>-506.04</v>
      </c>
      <c r="H69" s="67">
        <f t="shared" si="21"/>
        <v>0</v>
      </c>
      <c r="I69" s="67">
        <f t="shared" si="21"/>
        <v>-2275.48</v>
      </c>
      <c r="J69" s="67">
        <f t="shared" si="21"/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381072.00000000006</v>
      </c>
      <c r="C104" s="24">
        <f t="shared" si="22"/>
        <v>540395.8500000001</v>
      </c>
      <c r="D104" s="24">
        <f t="shared" si="22"/>
        <v>690891.2899999999</v>
      </c>
      <c r="E104" s="24">
        <f t="shared" si="22"/>
        <v>329547.53</v>
      </c>
      <c r="F104" s="24">
        <f t="shared" si="22"/>
        <v>562651.9400000001</v>
      </c>
      <c r="G104" s="24">
        <f t="shared" si="22"/>
        <v>791872.2000000001</v>
      </c>
      <c r="H104" s="24">
        <f t="shared" si="22"/>
        <v>334461.54999999993</v>
      </c>
      <c r="I104" s="24">
        <f>+I105+I106</f>
        <v>105932.74</v>
      </c>
      <c r="J104" s="24">
        <f>+J105+J106</f>
        <v>275579.23</v>
      </c>
      <c r="K104" s="48">
        <f>SUM(B104:J104)</f>
        <v>4012404.3300000005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362399.12000000005</v>
      </c>
      <c r="C105" s="24">
        <f t="shared" si="23"/>
        <v>516913.04000000004</v>
      </c>
      <c r="D105" s="24">
        <f t="shared" si="23"/>
        <v>665450.19</v>
      </c>
      <c r="E105" s="24">
        <f t="shared" si="23"/>
        <v>307162</v>
      </c>
      <c r="F105" s="24">
        <f t="shared" si="23"/>
        <v>539196.1000000001</v>
      </c>
      <c r="G105" s="24">
        <f t="shared" si="23"/>
        <v>762274.52</v>
      </c>
      <c r="H105" s="24">
        <f t="shared" si="23"/>
        <v>314396.31999999995</v>
      </c>
      <c r="I105" s="24">
        <f t="shared" si="23"/>
        <v>105932.74</v>
      </c>
      <c r="J105" s="24">
        <f t="shared" si="23"/>
        <v>261575.59</v>
      </c>
      <c r="K105" s="48">
        <f>SUM(B105:J105)</f>
        <v>3835299.62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4012404.34</v>
      </c>
      <c r="L112" s="54"/>
    </row>
    <row r="113" spans="1:11" ht="18.75" customHeight="1">
      <c r="A113" s="26" t="s">
        <v>71</v>
      </c>
      <c r="B113" s="27">
        <v>42295.11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42295.11</v>
      </c>
    </row>
    <row r="114" spans="1:11" ht="18.75" customHeight="1">
      <c r="A114" s="26" t="s">
        <v>72</v>
      </c>
      <c r="B114" s="27">
        <v>338776.89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338776.89</v>
      </c>
    </row>
    <row r="115" spans="1:11" ht="18.75" customHeight="1">
      <c r="A115" s="26" t="s">
        <v>73</v>
      </c>
      <c r="B115" s="40">
        <v>0</v>
      </c>
      <c r="C115" s="27">
        <f>+C104</f>
        <v>540395.8500000001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540395.8500000001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690891.2899999999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690891.2899999999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329547.53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329547.53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107970.19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107970.19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202067.45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202067.45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34725.16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34725.16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217889.14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217889.14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232116.32</v>
      </c>
      <c r="H122" s="40">
        <v>0</v>
      </c>
      <c r="I122" s="40">
        <v>0</v>
      </c>
      <c r="J122" s="40">
        <v>0</v>
      </c>
      <c r="K122" s="41">
        <f t="shared" si="25"/>
        <v>232116.32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24522.59</v>
      </c>
      <c r="H123" s="40">
        <v>0</v>
      </c>
      <c r="I123" s="40">
        <v>0</v>
      </c>
      <c r="J123" s="40">
        <v>0</v>
      </c>
      <c r="K123" s="41">
        <f t="shared" si="25"/>
        <v>24522.59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116069.65</v>
      </c>
      <c r="H124" s="40">
        <v>0</v>
      </c>
      <c r="I124" s="40">
        <v>0</v>
      </c>
      <c r="J124" s="40">
        <v>0</v>
      </c>
      <c r="K124" s="41">
        <f t="shared" si="25"/>
        <v>116069.65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112574.4</v>
      </c>
      <c r="H125" s="40">
        <v>0</v>
      </c>
      <c r="I125" s="40">
        <v>0</v>
      </c>
      <c r="J125" s="40">
        <v>0</v>
      </c>
      <c r="K125" s="41">
        <f t="shared" si="25"/>
        <v>112574.4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306589.25</v>
      </c>
      <c r="H126" s="40">
        <v>0</v>
      </c>
      <c r="I126" s="40">
        <v>0</v>
      </c>
      <c r="J126" s="40">
        <v>0</v>
      </c>
      <c r="K126" s="41">
        <f t="shared" si="25"/>
        <v>306589.25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123027.65</v>
      </c>
      <c r="I127" s="40">
        <v>0</v>
      </c>
      <c r="J127" s="40">
        <v>0</v>
      </c>
      <c r="K127" s="41">
        <f t="shared" si="25"/>
        <v>123027.65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211433.9</v>
      </c>
      <c r="I128" s="40">
        <v>0</v>
      </c>
      <c r="J128" s="40">
        <v>0</v>
      </c>
      <c r="K128" s="41">
        <f t="shared" si="25"/>
        <v>211433.9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105932.74</v>
      </c>
      <c r="J129" s="40">
        <v>0</v>
      </c>
      <c r="K129" s="41">
        <f t="shared" si="25"/>
        <v>105932.74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275579.23</v>
      </c>
      <c r="K130" s="44">
        <f t="shared" si="25"/>
        <v>275579.23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2017-02-03T17:22:56Z</dcterms:modified>
  <cp:category/>
  <cp:version/>
  <cp:contentType/>
  <cp:contentStatus/>
</cp:coreProperties>
</file>