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<sst xmlns="http://schemas.openxmlformats.org/spreadsheetml/2006/main" count="134" uniqueCount="134">
  <si>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</si>
  <si>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</si>
  <si>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</si>
  <si>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</si>
  <si>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</si>
  <si>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</si>
  <si>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</si>
  <si>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</si>
  <si>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</si>
  <si>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</si>
  <si>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</si>
  <si>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</si>
  <si>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</si>
  <si>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</si>
  <si>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</si>
  <si>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</si>
  <si>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</si>
  <si>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</si>
  <si>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</si>
  <si>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</si>
  <si>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</si>
  <si>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</si>
  <si>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</si>
  <si>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</si>
  <si>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</si>
  <si>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</si>
  <si>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</si>
  <si>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</si>
  <si>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</si>
  <si>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</si>
  <si>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</si>
  <si>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</si>
  <si>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</si>
  <si>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</si>
  <si>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</si>
  <si>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</si>
  <si>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</si>
  <si>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</si>
  <si>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</si>
  <si>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</si>
  <si>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</si>
  <si>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</si>
  <si>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</si>
  <si>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</si>
  <si>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</si>
  <si>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</si>
  <si>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</si>
  <si>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</si>
  <si>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</si>
  <si>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</si>
  <si>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</si>
  <si>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</si>
  <si>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</si>
  <si>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</si>
  <si>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</si>
  <si>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</si>
  <si>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</si>
  <si>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</si>
  <si>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</si>
  <si>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</si>
  <si>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</si>
  <si>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</si>
  <si>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</si>
  <si>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</si>
  <si>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</si>
  <si>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</si>
  <si>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</si>
  <si>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</si>
  <si>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</si>
  <si>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</si>
  <si>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</si>
  <si>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</si>
  <si>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</si>
  <si>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</si>
  <si>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</si>
  <si>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</si>
  <si>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</si>
  <si>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</si>
  <si>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</si>
  <si>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</si>
  <si>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</si>
  <si>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</si>
  <si>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</si>
  <si>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</si>
  <si>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</si>
  <si>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</si>
  <si>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</si>
  <si>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</si>
  <si>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</si>
  <si>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</si>
  <si>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</si>
  <si>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</si>
  <si>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</si>
  <si>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</si>
  <si>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</si>
  <si>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</si>
  <si>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</si>
  <si>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</si>
  <si>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</si>
  <si>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</si>
  <si>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</si>
  <si>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</si>
  <si>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</si>
  <si>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</si>
  <si>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</si>
  <si>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</si>
  <si>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</si>
  <si>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</si>
  <si>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</si>
  <si>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</si>
  <si>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</si>
  <si>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</si>
  <si>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</si>
  <si>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</si>
  <si>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</si>
  <si>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</si>
  <si>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</si>
  <si>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</si>
  <si>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</si>
  <si>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</si>
  <si>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</si>
  <si>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</si>
  <si>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</si>
  <si>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</si>
  <si>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</si>
  <si>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</si>
  <si>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</si>
  <si>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</si>
  <si>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</si>
  <si>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</si>
  <si>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</si>
  <si>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</si>
  <si>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</si>
  <si>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21/01/17 - VENCIMENTO 06/02/17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</si>
</sst>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C14" sqref="C14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280180</v>
      </c>
      <c r="C7" s="9">
        <f t="shared" si="0"/>
        <v>342727</v>
      </c>
      <c r="D7" s="9">
        <f t="shared" si="0"/>
        <v>378351</v>
      </c>
      <c r="E7" s="9">
        <f t="shared" si="0"/>
        <v>226746</v>
      </c>
      <c r="F7" s="9">
        <f t="shared" si="0"/>
        <v>356453</v>
      </c>
      <c r="G7" s="9">
        <f t="shared" si="0"/>
        <v>583013</v>
      </c>
      <c r="H7" s="9">
        <f t="shared" si="0"/>
        <v>218167</v>
      </c>
      <c r="I7" s="9">
        <f t="shared" si="0"/>
        <v>49218</v>
      </c>
      <c r="J7" s="9">
        <f t="shared" si="0"/>
        <v>164585</v>
      </c>
      <c r="K7" s="9">
        <f t="shared" si="0"/>
        <v>2599440</v>
      </c>
      <c r="L7" s="52"/>
    </row>
    <row r="8" spans="1:11" ht="17.25" customHeight="1">
      <c r="A8" s="10" t="s">
        <v>99</v>
      </c>
      <c r="B8" s="11">
        <f>B9+B12+B16</f>
        <v>158755</v>
      </c>
      <c r="C8" s="11">
        <f aca="true" t="shared" si="1" ref="C8:J8">C9+C12+C16</f>
        <v>204272</v>
      </c>
      <c r="D8" s="11">
        <f t="shared" si="1"/>
        <v>213635</v>
      </c>
      <c r="E8" s="11">
        <f t="shared" si="1"/>
        <v>133124</v>
      </c>
      <c r="F8" s="11">
        <f t="shared" si="1"/>
        <v>198143</v>
      </c>
      <c r="G8" s="11">
        <f t="shared" si="1"/>
        <v>325281</v>
      </c>
      <c r="H8" s="11">
        <f t="shared" si="1"/>
        <v>134125</v>
      </c>
      <c r="I8" s="11">
        <f t="shared" si="1"/>
        <v>25839</v>
      </c>
      <c r="J8" s="11">
        <f t="shared" si="1"/>
        <v>93669</v>
      </c>
      <c r="K8" s="11">
        <f>SUM(B8:J8)</f>
        <v>1486843</v>
      </c>
    </row>
    <row r="9" spans="1:11" ht="17.25" customHeight="1">
      <c r="A9" s="15" t="s">
        <v>17</v>
      </c>
      <c r="B9" s="13">
        <f>+B10+B11</f>
        <v>25099</v>
      </c>
      <c r="C9" s="13">
        <f aca="true" t="shared" si="2" ref="C9:J9">+C10+C11</f>
        <v>35243</v>
      </c>
      <c r="D9" s="13">
        <f t="shared" si="2"/>
        <v>33309</v>
      </c>
      <c r="E9" s="13">
        <f t="shared" si="2"/>
        <v>22182</v>
      </c>
      <c r="F9" s="13">
        <f t="shared" si="2"/>
        <v>25918</v>
      </c>
      <c r="G9" s="13">
        <f t="shared" si="2"/>
        <v>32464</v>
      </c>
      <c r="H9" s="13">
        <f t="shared" si="2"/>
        <v>24323</v>
      </c>
      <c r="I9" s="13">
        <f t="shared" si="2"/>
        <v>4882</v>
      </c>
      <c r="J9" s="13">
        <f t="shared" si="2"/>
        <v>13482</v>
      </c>
      <c r="K9" s="11">
        <f>SUM(B9:J9)</f>
        <v>216902</v>
      </c>
    </row>
    <row r="10" spans="1:11" ht="17.25" customHeight="1">
      <c r="A10" s="29" t="s">
        <v>18</v>
      </c>
      <c r="B10" s="13">
        <v>25099</v>
      </c>
      <c r="C10" s="13">
        <v>35243</v>
      </c>
      <c r="D10" s="13">
        <v>33309</v>
      </c>
      <c r="E10" s="13">
        <v>22182</v>
      </c>
      <c r="F10" s="13">
        <v>25918</v>
      </c>
      <c r="G10" s="13">
        <v>32464</v>
      </c>
      <c r="H10" s="13">
        <v>24323</v>
      </c>
      <c r="I10" s="13">
        <v>4882</v>
      </c>
      <c r="J10" s="13">
        <v>13482</v>
      </c>
      <c r="K10" s="11">
        <f>SUM(B10:J10)</f>
        <v>216902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109197</v>
      </c>
      <c r="C12" s="17">
        <f t="shared" si="3"/>
        <v>140487</v>
      </c>
      <c r="D12" s="17">
        <f t="shared" si="3"/>
        <v>148408</v>
      </c>
      <c r="E12" s="17">
        <f t="shared" si="3"/>
        <v>92305</v>
      </c>
      <c r="F12" s="17">
        <f t="shared" si="3"/>
        <v>137348</v>
      </c>
      <c r="G12" s="17">
        <f t="shared" si="3"/>
        <v>228901</v>
      </c>
      <c r="H12" s="17">
        <f t="shared" si="3"/>
        <v>91551</v>
      </c>
      <c r="I12" s="17">
        <f t="shared" si="3"/>
        <v>17021</v>
      </c>
      <c r="J12" s="17">
        <f t="shared" si="3"/>
        <v>65971</v>
      </c>
      <c r="K12" s="11">
        <f aca="true" t="shared" si="4" ref="K12:K27">SUM(B12:J12)</f>
        <v>1031189</v>
      </c>
    </row>
    <row r="13" spans="1:13" ht="17.25" customHeight="1">
      <c r="A13" s="14" t="s">
        <v>20</v>
      </c>
      <c r="B13" s="13">
        <v>58390</v>
      </c>
      <c r="C13" s="13">
        <v>80224</v>
      </c>
      <c r="D13" s="13">
        <v>85017</v>
      </c>
      <c r="E13" s="13">
        <v>52213</v>
      </c>
      <c r="F13" s="13">
        <v>74392</v>
      </c>
      <c r="G13" s="13">
        <v>114067</v>
      </c>
      <c r="H13" s="13">
        <v>46031</v>
      </c>
      <c r="I13" s="13">
        <v>10502</v>
      </c>
      <c r="J13" s="13">
        <v>37898</v>
      </c>
      <c r="K13" s="11">
        <f t="shared" si="4"/>
        <v>558734</v>
      </c>
      <c r="L13" s="52"/>
      <c r="M13" s="53"/>
    </row>
    <row r="14" spans="1:12" ht="17.25" customHeight="1">
      <c r="A14" s="14" t="s">
        <v>21</v>
      </c>
      <c r="B14" s="13">
        <v>50083</v>
      </c>
      <c r="C14" s="13">
        <v>59273</v>
      </c>
      <c r="D14" s="13">
        <v>62625</v>
      </c>
      <c r="E14" s="13">
        <v>39486</v>
      </c>
      <c r="F14" s="13">
        <v>62259</v>
      </c>
      <c r="G14" s="13">
        <v>113758</v>
      </c>
      <c r="H14" s="13">
        <v>44626</v>
      </c>
      <c r="I14" s="13">
        <v>6402</v>
      </c>
      <c r="J14" s="13">
        <v>27826</v>
      </c>
      <c r="K14" s="11">
        <f t="shared" si="4"/>
        <v>466338</v>
      </c>
      <c r="L14" s="52"/>
    </row>
    <row r="15" spans="1:11" ht="17.25" customHeight="1">
      <c r="A15" s="14" t="s">
        <v>22</v>
      </c>
      <c r="B15" s="13">
        <v>724</v>
      </c>
      <c r="C15" s="13">
        <v>990</v>
      </c>
      <c r="D15" s="13">
        <v>766</v>
      </c>
      <c r="E15" s="13">
        <v>606</v>
      </c>
      <c r="F15" s="13">
        <v>697</v>
      </c>
      <c r="G15" s="13">
        <v>1076</v>
      </c>
      <c r="H15" s="13">
        <v>894</v>
      </c>
      <c r="I15" s="13">
        <v>117</v>
      </c>
      <c r="J15" s="13">
        <v>247</v>
      </c>
      <c r="K15" s="11">
        <f t="shared" si="4"/>
        <v>6117</v>
      </c>
    </row>
    <row r="16" spans="1:11" ht="17.25" customHeight="1">
      <c r="A16" s="15" t="s">
        <v>95</v>
      </c>
      <c r="B16" s="13">
        <f>B17+B18+B19</f>
        <v>24459</v>
      </c>
      <c r="C16" s="13">
        <f aca="true" t="shared" si="5" ref="C16:J16">C17+C18+C19</f>
        <v>28542</v>
      </c>
      <c r="D16" s="13">
        <f t="shared" si="5"/>
        <v>31918</v>
      </c>
      <c r="E16" s="13">
        <f t="shared" si="5"/>
        <v>18637</v>
      </c>
      <c r="F16" s="13">
        <f t="shared" si="5"/>
        <v>34877</v>
      </c>
      <c r="G16" s="13">
        <f t="shared" si="5"/>
        <v>63916</v>
      </c>
      <c r="H16" s="13">
        <f t="shared" si="5"/>
        <v>18251</v>
      </c>
      <c r="I16" s="13">
        <f t="shared" si="5"/>
        <v>3936</v>
      </c>
      <c r="J16" s="13">
        <f t="shared" si="5"/>
        <v>14216</v>
      </c>
      <c r="K16" s="11">
        <f t="shared" si="4"/>
        <v>238752</v>
      </c>
    </row>
    <row r="17" spans="1:11" ht="17.25" customHeight="1">
      <c r="A17" s="14" t="s">
        <v>96</v>
      </c>
      <c r="B17" s="13">
        <v>12007</v>
      </c>
      <c r="C17" s="13">
        <v>15582</v>
      </c>
      <c r="D17" s="13">
        <v>16339</v>
      </c>
      <c r="E17" s="13">
        <v>9538</v>
      </c>
      <c r="F17" s="13">
        <v>17779</v>
      </c>
      <c r="G17" s="13">
        <v>29329</v>
      </c>
      <c r="H17" s="13">
        <v>9238</v>
      </c>
      <c r="I17" s="13">
        <v>2315</v>
      </c>
      <c r="J17" s="13">
        <v>7013</v>
      </c>
      <c r="K17" s="11">
        <f t="shared" si="4"/>
        <v>119140</v>
      </c>
    </row>
    <row r="18" spans="1:11" ht="17.25" customHeight="1">
      <c r="A18" s="14" t="s">
        <v>97</v>
      </c>
      <c r="B18" s="13">
        <v>12435</v>
      </c>
      <c r="C18" s="13">
        <v>12929</v>
      </c>
      <c r="D18" s="13">
        <v>15548</v>
      </c>
      <c r="E18" s="13">
        <v>9071</v>
      </c>
      <c r="F18" s="13">
        <v>17077</v>
      </c>
      <c r="G18" s="13">
        <v>34560</v>
      </c>
      <c r="H18" s="13">
        <v>8998</v>
      </c>
      <c r="I18" s="13">
        <v>1621</v>
      </c>
      <c r="J18" s="13">
        <v>7193</v>
      </c>
      <c r="K18" s="11">
        <f t="shared" si="4"/>
        <v>119432</v>
      </c>
    </row>
    <row r="19" spans="1:11" ht="17.25" customHeight="1">
      <c r="A19" s="14" t="s">
        <v>98</v>
      </c>
      <c r="B19" s="13">
        <v>17</v>
      </c>
      <c r="C19" s="13">
        <v>31</v>
      </c>
      <c r="D19" s="13">
        <v>31</v>
      </c>
      <c r="E19" s="13">
        <v>28</v>
      </c>
      <c r="F19" s="13">
        <v>21</v>
      </c>
      <c r="G19" s="13">
        <v>27</v>
      </c>
      <c r="H19" s="13">
        <v>15</v>
      </c>
      <c r="I19" s="13">
        <v>0</v>
      </c>
      <c r="J19" s="13">
        <v>10</v>
      </c>
      <c r="K19" s="11">
        <f t="shared" si="4"/>
        <v>180</v>
      </c>
    </row>
    <row r="20" spans="1:11" ht="17.25" customHeight="1">
      <c r="A20" s="16" t="s">
        <v>23</v>
      </c>
      <c r="B20" s="11">
        <f>+B21+B22+B23</f>
        <v>85268</v>
      </c>
      <c r="C20" s="11">
        <f aca="true" t="shared" si="6" ref="C20:J20">+C21+C22+C23</f>
        <v>89592</v>
      </c>
      <c r="D20" s="11">
        <f t="shared" si="6"/>
        <v>109594</v>
      </c>
      <c r="E20" s="11">
        <f t="shared" si="6"/>
        <v>60978</v>
      </c>
      <c r="F20" s="11">
        <f t="shared" si="6"/>
        <v>114686</v>
      </c>
      <c r="G20" s="11">
        <f t="shared" si="6"/>
        <v>202534</v>
      </c>
      <c r="H20" s="11">
        <f t="shared" si="6"/>
        <v>58726</v>
      </c>
      <c r="I20" s="11">
        <f t="shared" si="6"/>
        <v>14445</v>
      </c>
      <c r="J20" s="11">
        <f t="shared" si="6"/>
        <v>44900</v>
      </c>
      <c r="K20" s="11">
        <f t="shared" si="4"/>
        <v>780723</v>
      </c>
    </row>
    <row r="21" spans="1:12" ht="17.25" customHeight="1">
      <c r="A21" s="12" t="s">
        <v>24</v>
      </c>
      <c r="B21" s="13">
        <v>49602</v>
      </c>
      <c r="C21" s="13">
        <v>56909</v>
      </c>
      <c r="D21" s="13">
        <v>68737</v>
      </c>
      <c r="E21" s="13">
        <v>37995</v>
      </c>
      <c r="F21" s="13">
        <v>67458</v>
      </c>
      <c r="G21" s="13">
        <v>105836</v>
      </c>
      <c r="H21" s="13">
        <v>33528</v>
      </c>
      <c r="I21" s="13">
        <v>9640</v>
      </c>
      <c r="J21" s="13">
        <v>27755</v>
      </c>
      <c r="K21" s="11">
        <f t="shared" si="4"/>
        <v>457460</v>
      </c>
      <c r="L21" s="52"/>
    </row>
    <row r="22" spans="1:12" ht="17.25" customHeight="1">
      <c r="A22" s="12" t="s">
        <v>25</v>
      </c>
      <c r="B22" s="13">
        <v>35307</v>
      </c>
      <c r="C22" s="13">
        <v>32281</v>
      </c>
      <c r="D22" s="13">
        <v>40496</v>
      </c>
      <c r="E22" s="13">
        <v>22733</v>
      </c>
      <c r="F22" s="13">
        <v>46860</v>
      </c>
      <c r="G22" s="13">
        <v>96043</v>
      </c>
      <c r="H22" s="13">
        <v>24857</v>
      </c>
      <c r="I22" s="13">
        <v>4743</v>
      </c>
      <c r="J22" s="13">
        <v>17013</v>
      </c>
      <c r="K22" s="11">
        <f t="shared" si="4"/>
        <v>320333</v>
      </c>
      <c r="L22" s="52"/>
    </row>
    <row r="23" spans="1:11" ht="17.25" customHeight="1">
      <c r="A23" s="12" t="s">
        <v>26</v>
      </c>
      <c r="B23" s="13">
        <v>359</v>
      </c>
      <c r="C23" s="13">
        <v>402</v>
      </c>
      <c r="D23" s="13">
        <v>361</v>
      </c>
      <c r="E23" s="13">
        <v>250</v>
      </c>
      <c r="F23" s="13">
        <v>368</v>
      </c>
      <c r="G23" s="13">
        <v>655</v>
      </c>
      <c r="H23" s="13">
        <v>341</v>
      </c>
      <c r="I23" s="13">
        <v>62</v>
      </c>
      <c r="J23" s="13">
        <v>132</v>
      </c>
      <c r="K23" s="11">
        <f t="shared" si="4"/>
        <v>2930</v>
      </c>
    </row>
    <row r="24" spans="1:11" ht="17.25" customHeight="1">
      <c r="A24" s="16" t="s">
        <v>27</v>
      </c>
      <c r="B24" s="13">
        <f>+B25+B26</f>
        <v>36157</v>
      </c>
      <c r="C24" s="13">
        <f aca="true" t="shared" si="7" ref="C24:J24">+C25+C26</f>
        <v>48863</v>
      </c>
      <c r="D24" s="13">
        <f t="shared" si="7"/>
        <v>55122</v>
      </c>
      <c r="E24" s="13">
        <f t="shared" si="7"/>
        <v>32644</v>
      </c>
      <c r="F24" s="13">
        <f t="shared" si="7"/>
        <v>43624</v>
      </c>
      <c r="G24" s="13">
        <f t="shared" si="7"/>
        <v>55198</v>
      </c>
      <c r="H24" s="13">
        <f t="shared" si="7"/>
        <v>23913</v>
      </c>
      <c r="I24" s="13">
        <f t="shared" si="7"/>
        <v>8934</v>
      </c>
      <c r="J24" s="13">
        <f t="shared" si="7"/>
        <v>26016</v>
      </c>
      <c r="K24" s="11">
        <f t="shared" si="4"/>
        <v>330471</v>
      </c>
    </row>
    <row r="25" spans="1:12" ht="17.25" customHeight="1">
      <c r="A25" s="12" t="s">
        <v>131</v>
      </c>
      <c r="B25" s="13">
        <v>36145</v>
      </c>
      <c r="C25" s="13">
        <v>48856</v>
      </c>
      <c r="D25" s="13">
        <v>55109</v>
      </c>
      <c r="E25" s="13">
        <v>32639</v>
      </c>
      <c r="F25" s="13">
        <v>43615</v>
      </c>
      <c r="G25" s="13">
        <v>55176</v>
      </c>
      <c r="H25" s="13">
        <v>23911</v>
      </c>
      <c r="I25" s="13">
        <v>8934</v>
      </c>
      <c r="J25" s="13">
        <v>26008</v>
      </c>
      <c r="K25" s="11">
        <f t="shared" si="4"/>
        <v>330393</v>
      </c>
      <c r="L25" s="52"/>
    </row>
    <row r="26" spans="1:12" ht="17.25" customHeight="1">
      <c r="A26" s="12" t="s">
        <v>132</v>
      </c>
      <c r="B26" s="13">
        <v>12</v>
      </c>
      <c r="C26" s="13">
        <v>7</v>
      </c>
      <c r="D26" s="13">
        <v>13</v>
      </c>
      <c r="E26" s="13">
        <v>5</v>
      </c>
      <c r="F26" s="13">
        <v>9</v>
      </c>
      <c r="G26" s="13">
        <v>22</v>
      </c>
      <c r="H26" s="13">
        <v>2</v>
      </c>
      <c r="I26" s="13">
        <v>0</v>
      </c>
      <c r="J26" s="13">
        <v>8</v>
      </c>
      <c r="K26" s="11">
        <f t="shared" si="4"/>
        <v>78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1403</v>
      </c>
      <c r="I27" s="11">
        <v>0</v>
      </c>
      <c r="J27" s="11">
        <v>0</v>
      </c>
      <c r="K27" s="11">
        <f t="shared" si="4"/>
        <v>1403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27374.05</v>
      </c>
      <c r="I35" s="19">
        <v>0</v>
      </c>
      <c r="J35" s="19">
        <v>0</v>
      </c>
      <c r="K35" s="23">
        <f>SUM(B35:J35)</f>
        <v>27374.05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799871.81</v>
      </c>
      <c r="C47" s="22">
        <f aca="true" t="shared" si="12" ref="C47:H47">+C48+C57</f>
        <v>1092942.05</v>
      </c>
      <c r="D47" s="22">
        <f t="shared" si="12"/>
        <v>1354012.26</v>
      </c>
      <c r="E47" s="22">
        <f t="shared" si="12"/>
        <v>699656.4500000001</v>
      </c>
      <c r="F47" s="22">
        <f t="shared" si="12"/>
        <v>1077029.99</v>
      </c>
      <c r="G47" s="22">
        <f t="shared" si="12"/>
        <v>1483832.82</v>
      </c>
      <c r="H47" s="22">
        <f t="shared" si="12"/>
        <v>671948.5200000001</v>
      </c>
      <c r="I47" s="22">
        <f>+I48+I57</f>
        <v>249680.6</v>
      </c>
      <c r="J47" s="22">
        <f>+J48+J57</f>
        <v>509597.13</v>
      </c>
      <c r="K47" s="22">
        <f>SUM(B47:J47)</f>
        <v>7938571.630000001</v>
      </c>
    </row>
    <row r="48" spans="1:11" ht="17.25" customHeight="1">
      <c r="A48" s="16" t="s">
        <v>113</v>
      </c>
      <c r="B48" s="23">
        <f>SUM(B49:B56)</f>
        <v>781198.93</v>
      </c>
      <c r="C48" s="23">
        <f aca="true" t="shared" si="13" ref="C48:J48">SUM(C49:C56)</f>
        <v>1069459.24</v>
      </c>
      <c r="D48" s="23">
        <f t="shared" si="13"/>
        <v>1328571.16</v>
      </c>
      <c r="E48" s="23">
        <f t="shared" si="13"/>
        <v>677270.92</v>
      </c>
      <c r="F48" s="23">
        <f t="shared" si="13"/>
        <v>1053574.15</v>
      </c>
      <c r="G48" s="23">
        <f t="shared" si="13"/>
        <v>1454235.1400000001</v>
      </c>
      <c r="H48" s="23">
        <f t="shared" si="13"/>
        <v>651883.2900000002</v>
      </c>
      <c r="I48" s="23">
        <f t="shared" si="13"/>
        <v>249680.6</v>
      </c>
      <c r="J48" s="23">
        <f t="shared" si="13"/>
        <v>495593.49</v>
      </c>
      <c r="K48" s="23">
        <f aca="true" t="shared" si="14" ref="K48:K57">SUM(B48:J48)</f>
        <v>7761466.920000001</v>
      </c>
    </row>
    <row r="49" spans="1:11" ht="17.25" customHeight="1">
      <c r="A49" s="34" t="s">
        <v>44</v>
      </c>
      <c r="B49" s="23">
        <f aca="true" t="shared" si="15" ref="B49:H49">ROUND(B30*B7,2)</f>
        <v>778452.11</v>
      </c>
      <c r="C49" s="23">
        <f t="shared" si="15"/>
        <v>1063002.06</v>
      </c>
      <c r="D49" s="23">
        <f t="shared" si="15"/>
        <v>1324077.16</v>
      </c>
      <c r="E49" s="23">
        <f t="shared" si="15"/>
        <v>674864.12</v>
      </c>
      <c r="F49" s="23">
        <f t="shared" si="15"/>
        <v>1049967.96</v>
      </c>
      <c r="G49" s="23">
        <f t="shared" si="15"/>
        <v>1449078.81</v>
      </c>
      <c r="H49" s="23">
        <f t="shared" si="15"/>
        <v>621797.77</v>
      </c>
      <c r="I49" s="23">
        <f>ROUND(I30*I7,2)</f>
        <v>248614.88</v>
      </c>
      <c r="J49" s="23">
        <f>ROUND(J30*J7,2)</f>
        <v>493376.45</v>
      </c>
      <c r="K49" s="23">
        <f t="shared" si="14"/>
        <v>7703231.32</v>
      </c>
    </row>
    <row r="50" spans="1:11" ht="17.25" customHeight="1">
      <c r="A50" s="34" t="s">
        <v>45</v>
      </c>
      <c r="B50" s="19">
        <v>0</v>
      </c>
      <c r="C50" s="23">
        <f>ROUND(C31*C7,2)</f>
        <v>2362.82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2362.82</v>
      </c>
    </row>
    <row r="51" spans="1:11" ht="17.25" customHeight="1">
      <c r="A51" s="66" t="s">
        <v>106</v>
      </c>
      <c r="B51" s="67">
        <f aca="true" t="shared" si="16" ref="B51:H51">ROUND(B32*B7,2)</f>
        <v>-1344.86</v>
      </c>
      <c r="C51" s="67">
        <f t="shared" si="16"/>
        <v>-1679.36</v>
      </c>
      <c r="D51" s="67">
        <f t="shared" si="16"/>
        <v>-1891.76</v>
      </c>
      <c r="E51" s="67">
        <f t="shared" si="16"/>
        <v>-1038.6</v>
      </c>
      <c r="F51" s="67">
        <f t="shared" si="16"/>
        <v>-1675.33</v>
      </c>
      <c r="G51" s="67">
        <f t="shared" si="16"/>
        <v>-2273.75</v>
      </c>
      <c r="H51" s="67">
        <f t="shared" si="16"/>
        <v>-1003.57</v>
      </c>
      <c r="I51" s="19">
        <v>0</v>
      </c>
      <c r="J51" s="19">
        <v>0</v>
      </c>
      <c r="K51" s="67">
        <f>SUM(B51:J51)</f>
        <v>-10907.23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27374.05</v>
      </c>
      <c r="I53" s="31">
        <f>+I35</f>
        <v>0</v>
      </c>
      <c r="J53" s="31">
        <f>+J35</f>
        <v>0</v>
      </c>
      <c r="K53" s="23">
        <f t="shared" si="14"/>
        <v>27374.05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18672.88</v>
      </c>
      <c r="C57" s="36">
        <v>23482.81</v>
      </c>
      <c r="D57" s="36">
        <v>25441.1</v>
      </c>
      <c r="E57" s="36">
        <v>22385.53</v>
      </c>
      <c r="F57" s="36">
        <v>23455.84</v>
      </c>
      <c r="G57" s="36">
        <v>29597.68</v>
      </c>
      <c r="H57" s="36">
        <v>20065.23</v>
      </c>
      <c r="I57" s="19">
        <v>0</v>
      </c>
      <c r="J57" s="36">
        <v>14003.64</v>
      </c>
      <c r="K57" s="36">
        <f t="shared" si="14"/>
        <v>177104.71000000002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-95376.2</v>
      </c>
      <c r="C61" s="35">
        <f t="shared" si="17"/>
        <v>-134000.03</v>
      </c>
      <c r="D61" s="35">
        <f t="shared" si="17"/>
        <v>-128647.98999999999</v>
      </c>
      <c r="E61" s="35">
        <f t="shared" si="17"/>
        <v>-84291.6</v>
      </c>
      <c r="F61" s="35">
        <f t="shared" si="17"/>
        <v>-98869.04999999999</v>
      </c>
      <c r="G61" s="35">
        <f t="shared" si="17"/>
        <v>-123869.23999999999</v>
      </c>
      <c r="H61" s="35">
        <f t="shared" si="17"/>
        <v>-92427.4</v>
      </c>
      <c r="I61" s="35">
        <f t="shared" si="17"/>
        <v>-20827.079999999998</v>
      </c>
      <c r="J61" s="35">
        <f t="shared" si="17"/>
        <v>-51231.6</v>
      </c>
      <c r="K61" s="35">
        <f>SUM(B61:J61)</f>
        <v>-829540.1899999998</v>
      </c>
    </row>
    <row r="62" spans="1:11" ht="18.75" customHeight="1">
      <c r="A62" s="16" t="s">
        <v>75</v>
      </c>
      <c r="B62" s="35">
        <f aca="true" t="shared" si="18" ref="B62:J62">B63+B64+B65+B66+B67+B68</f>
        <v>-95376.2</v>
      </c>
      <c r="C62" s="35">
        <f t="shared" si="18"/>
        <v>-133923.4</v>
      </c>
      <c r="D62" s="35">
        <f t="shared" si="18"/>
        <v>-126574.2</v>
      </c>
      <c r="E62" s="35">
        <f t="shared" si="18"/>
        <v>-84291.6</v>
      </c>
      <c r="F62" s="35">
        <f t="shared" si="18"/>
        <v>-98488.4</v>
      </c>
      <c r="G62" s="35">
        <f t="shared" si="18"/>
        <v>-123363.2</v>
      </c>
      <c r="H62" s="35">
        <f t="shared" si="18"/>
        <v>-92427.4</v>
      </c>
      <c r="I62" s="35">
        <f t="shared" si="18"/>
        <v>-18551.6</v>
      </c>
      <c r="J62" s="35">
        <f t="shared" si="18"/>
        <v>-51231.6</v>
      </c>
      <c r="K62" s="35">
        <f aca="true" t="shared" si="19" ref="K62:K91">SUM(B62:J62)</f>
        <v>-824227.6</v>
      </c>
    </row>
    <row r="63" spans="1:11" ht="18.75" customHeight="1">
      <c r="A63" s="12" t="s">
        <v>76</v>
      </c>
      <c r="B63" s="35">
        <f>-ROUND(B9*$D$3,2)</f>
        <v>-95376.2</v>
      </c>
      <c r="C63" s="35">
        <f aca="true" t="shared" si="20" ref="C63:J63">-ROUND(C9*$D$3,2)</f>
        <v>-133923.4</v>
      </c>
      <c r="D63" s="35">
        <f t="shared" si="20"/>
        <v>-126574.2</v>
      </c>
      <c r="E63" s="35">
        <f t="shared" si="20"/>
        <v>-84291.6</v>
      </c>
      <c r="F63" s="35">
        <f t="shared" si="20"/>
        <v>-98488.4</v>
      </c>
      <c r="G63" s="35">
        <f t="shared" si="20"/>
        <v>-123363.2</v>
      </c>
      <c r="H63" s="35">
        <f t="shared" si="20"/>
        <v>-92427.4</v>
      </c>
      <c r="I63" s="35">
        <f t="shared" si="20"/>
        <v>-18551.6</v>
      </c>
      <c r="J63" s="35">
        <f t="shared" si="20"/>
        <v>-51231.6</v>
      </c>
      <c r="K63" s="35">
        <f t="shared" si="19"/>
        <v>-824227.6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107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53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54</v>
      </c>
      <c r="B68" s="35">
        <v>0</v>
      </c>
      <c r="C68" s="19">
        <v>0</v>
      </c>
      <c r="D68" s="35">
        <v>0</v>
      </c>
      <c r="E68" s="35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9"/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0</v>
      </c>
      <c r="C69" s="67">
        <f t="shared" si="21"/>
        <v>-76.63</v>
      </c>
      <c r="D69" s="67">
        <f t="shared" si="21"/>
        <v>-2073.79</v>
      </c>
      <c r="E69" s="67">
        <f t="shared" si="21"/>
        <v>0</v>
      </c>
      <c r="F69" s="67">
        <f t="shared" si="21"/>
        <v>-380.65</v>
      </c>
      <c r="G69" s="67">
        <f t="shared" si="21"/>
        <v>-506.04</v>
      </c>
      <c r="H69" s="67">
        <f t="shared" si="21"/>
        <v>0</v>
      </c>
      <c r="I69" s="67">
        <f t="shared" si="21"/>
        <v>-2275.48</v>
      </c>
      <c r="J69" s="67">
        <f t="shared" si="21"/>
        <v>0</v>
      </c>
      <c r="K69" s="67">
        <f t="shared" si="19"/>
        <v>-5312.59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-2275.48</v>
      </c>
      <c r="J72" s="19">
        <v>0</v>
      </c>
      <c r="K72" s="67">
        <f t="shared" si="19"/>
        <v>-3723.88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7">
        <f t="shared" si="19"/>
        <v>0</v>
      </c>
    </row>
    <row r="74" spans="1:11" ht="18.75" customHeight="1">
      <c r="A74" s="34" t="s">
        <v>59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7">
        <f t="shared" si="19"/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-1000</v>
      </c>
      <c r="E84" s="19">
        <v>0</v>
      </c>
      <c r="F84" s="19">
        <v>0</v>
      </c>
      <c r="G84" s="19">
        <v>-500</v>
      </c>
      <c r="H84" s="19">
        <v>0</v>
      </c>
      <c r="I84" s="19">
        <v>0</v>
      </c>
      <c r="J84" s="19">
        <v>0</v>
      </c>
      <c r="K84" s="19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704495.6100000001</v>
      </c>
      <c r="C104" s="24">
        <f t="shared" si="22"/>
        <v>958942.02</v>
      </c>
      <c r="D104" s="24">
        <f t="shared" si="22"/>
        <v>1225364.27</v>
      </c>
      <c r="E104" s="24">
        <f t="shared" si="22"/>
        <v>615364.8500000001</v>
      </c>
      <c r="F104" s="24">
        <f t="shared" si="22"/>
        <v>978160.9399999998</v>
      </c>
      <c r="G104" s="24">
        <f t="shared" si="22"/>
        <v>1359963.58</v>
      </c>
      <c r="H104" s="24">
        <f t="shared" si="22"/>
        <v>579521.1200000001</v>
      </c>
      <c r="I104" s="24">
        <f>+I105+I106</f>
        <v>228853.52</v>
      </c>
      <c r="J104" s="24">
        <f>+J105+J106</f>
        <v>458365.53</v>
      </c>
      <c r="K104" s="48">
        <f>SUM(B104:J104)</f>
        <v>7109031.44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685822.7300000001</v>
      </c>
      <c r="C105" s="24">
        <f t="shared" si="23"/>
        <v>935459.21</v>
      </c>
      <c r="D105" s="24">
        <f t="shared" si="23"/>
        <v>1199923.17</v>
      </c>
      <c r="E105" s="24">
        <f t="shared" si="23"/>
        <v>592979.3200000001</v>
      </c>
      <c r="F105" s="24">
        <f t="shared" si="23"/>
        <v>954705.0999999999</v>
      </c>
      <c r="G105" s="24">
        <f t="shared" si="23"/>
        <v>1330365.9000000001</v>
      </c>
      <c r="H105" s="24">
        <f t="shared" si="23"/>
        <v>559455.8900000001</v>
      </c>
      <c r="I105" s="24">
        <f t="shared" si="23"/>
        <v>228853.52</v>
      </c>
      <c r="J105" s="24">
        <f t="shared" si="23"/>
        <v>444361.89</v>
      </c>
      <c r="K105" s="48">
        <f>SUM(B105:J105)</f>
        <v>6931926.7299999995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18672.88</v>
      </c>
      <c r="C106" s="24">
        <f t="shared" si="24"/>
        <v>23482.81</v>
      </c>
      <c r="D106" s="24">
        <f t="shared" si="24"/>
        <v>25441.1</v>
      </c>
      <c r="E106" s="24">
        <f t="shared" si="24"/>
        <v>22385.53</v>
      </c>
      <c r="F106" s="24">
        <f t="shared" si="24"/>
        <v>23455.84</v>
      </c>
      <c r="G106" s="24">
        <f t="shared" si="24"/>
        <v>29597.68</v>
      </c>
      <c r="H106" s="24">
        <f t="shared" si="24"/>
        <v>20065.23</v>
      </c>
      <c r="I106" s="19">
        <f t="shared" si="24"/>
        <v>0</v>
      </c>
      <c r="J106" s="24">
        <f t="shared" si="24"/>
        <v>14003.64</v>
      </c>
      <c r="K106" s="48">
        <f>SUM(B106:J106)</f>
        <v>177104.71000000002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7109031.43</v>
      </c>
      <c r="L112" s="54"/>
    </row>
    <row r="113" spans="1:11" ht="18.75" customHeight="1">
      <c r="A113" s="26" t="s">
        <v>71</v>
      </c>
      <c r="B113" s="27">
        <v>77871.71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77871.71</v>
      </c>
    </row>
    <row r="114" spans="1:11" ht="18.75" customHeight="1">
      <c r="A114" s="26" t="s">
        <v>72</v>
      </c>
      <c r="B114" s="27">
        <v>626623.9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626623.9</v>
      </c>
    </row>
    <row r="115" spans="1:11" ht="18.75" customHeight="1">
      <c r="A115" s="26" t="s">
        <v>73</v>
      </c>
      <c r="B115" s="40">
        <v>0</v>
      </c>
      <c r="C115" s="27">
        <f>+C104</f>
        <v>958942.02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958942.02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1225364.27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1225364.27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615364.8500000001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615364.8500000001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188246.52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188246.52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350736.57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350736.57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53381.51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53381.51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385796.33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385796.33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412410.81</v>
      </c>
      <c r="H122" s="40">
        <v>0</v>
      </c>
      <c r="I122" s="40">
        <v>0</v>
      </c>
      <c r="J122" s="40">
        <v>0</v>
      </c>
      <c r="K122" s="41">
        <f t="shared" si="25"/>
        <v>412410.81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35884.42</v>
      </c>
      <c r="H123" s="40">
        <v>0</v>
      </c>
      <c r="I123" s="40">
        <v>0</v>
      </c>
      <c r="J123" s="40">
        <v>0</v>
      </c>
      <c r="K123" s="41">
        <f t="shared" si="25"/>
        <v>35884.42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199827.97</v>
      </c>
      <c r="H124" s="40">
        <v>0</v>
      </c>
      <c r="I124" s="40">
        <v>0</v>
      </c>
      <c r="J124" s="40">
        <v>0</v>
      </c>
      <c r="K124" s="41">
        <f t="shared" si="25"/>
        <v>199827.97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181953.24</v>
      </c>
      <c r="H125" s="40">
        <v>0</v>
      </c>
      <c r="I125" s="40">
        <v>0</v>
      </c>
      <c r="J125" s="40">
        <v>0</v>
      </c>
      <c r="K125" s="41">
        <f t="shared" si="25"/>
        <v>181953.24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529887.15</v>
      </c>
      <c r="H126" s="40">
        <v>0</v>
      </c>
      <c r="I126" s="40">
        <v>0</v>
      </c>
      <c r="J126" s="40">
        <v>0</v>
      </c>
      <c r="K126" s="41">
        <f t="shared" si="25"/>
        <v>529887.15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213062.53</v>
      </c>
      <c r="I127" s="40">
        <v>0</v>
      </c>
      <c r="J127" s="40">
        <v>0</v>
      </c>
      <c r="K127" s="41">
        <f t="shared" si="25"/>
        <v>213062.53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366458.58</v>
      </c>
      <c r="I128" s="40">
        <v>0</v>
      </c>
      <c r="J128" s="40">
        <v>0</v>
      </c>
      <c r="K128" s="41">
        <f t="shared" si="25"/>
        <v>366458.58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228853.52</v>
      </c>
      <c r="J129" s="40">
        <v>0</v>
      </c>
      <c r="K129" s="41">
        <f t="shared" si="25"/>
        <v>228853.52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458365.53</v>
      </c>
      <c r="K130" s="44">
        <f t="shared" si="25"/>
        <v>458365.53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2017-02-03T17:22:01Z</dcterms:modified>
  <cp:category/>
  <cp:version/>
  <cp:contentType/>
  <cp:contentStatus/>
</cp:coreProperties>
</file>