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<sst xmlns="http://schemas.openxmlformats.org/spreadsheetml/2006/main" count="134" uniqueCount="134">
  <si>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</si>
  <si>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</si>
  <si>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</si>
  <si>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</si>
  <si>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</si>
  <si>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</si>
  <si>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</si>
  <si>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</si>
  <si>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</si>
  <si>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</si>
  <si>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</si>
  <si>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</si>
  <si>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</si>
  <si>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</si>
  <si>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</si>
  <si>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</si>
  <si>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</si>
  <si>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</si>
  <si>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</si>
  <si>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</si>
  <si>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</si>
  <si>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</si>
  <si>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</si>
  <si>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</si>
  <si>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</si>
  <si>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</si>
  <si>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</si>
  <si>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</si>
  <si>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</si>
  <si>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</si>
  <si>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</si>
  <si>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</si>
  <si>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</si>
  <si>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</si>
  <si>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</si>
  <si>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</si>
  <si>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</si>
  <si>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</si>
  <si>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</si>
  <si>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</si>
  <si>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</si>
  <si>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</si>
  <si>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</si>
  <si>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</si>
  <si>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</si>
  <si>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</si>
  <si>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</si>
  <si>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</si>
  <si>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</si>
  <si>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</si>
  <si>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</si>
  <si>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</si>
  <si>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</si>
  <si>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</si>
  <si>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</si>
  <si>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</si>
  <si>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</si>
  <si>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</si>
  <si>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</si>
  <si>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</si>
  <si>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</si>
  <si>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</si>
  <si>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</si>
  <si>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</si>
  <si>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</si>
  <si>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</si>
  <si>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</si>
  <si>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</si>
  <si>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</si>
  <si>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</si>
  <si>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</si>
  <si>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</si>
  <si>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</si>
  <si>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</si>
  <si>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</si>
  <si>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</si>
  <si>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</si>
  <si>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</si>
  <si>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</si>
  <si>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</si>
  <si>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</si>
  <si>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</si>
  <si>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</si>
  <si>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</si>
  <si>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</si>
  <si>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</si>
  <si>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</si>
  <si>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</si>
  <si>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</si>
  <si>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</si>
  <si>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</si>
  <si>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</si>
  <si>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</si>
  <si>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</si>
  <si>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</si>
  <si>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</si>
  <si>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</si>
  <si>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</si>
  <si>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</si>
  <si>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</si>
  <si>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</si>
  <si>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</si>
  <si>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</si>
  <si>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</si>
  <si>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</si>
  <si>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</si>
  <si>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</si>
  <si>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</si>
  <si>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</si>
  <si>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</si>
  <si>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</si>
  <si>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</si>
  <si>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</si>
  <si>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</si>
  <si>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</si>
  <si>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</si>
  <si>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</si>
  <si>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</si>
  <si>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</si>
  <si>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</si>
  <si>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</si>
  <si>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</si>
  <si>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</si>
  <si>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</si>
  <si>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</si>
  <si>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</si>
  <si>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</si>
  <si>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</si>
  <si>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</si>
  <si>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</si>
  <si>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</si>
  <si>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</si>
  <si>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</si>
  <si>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19/01/17 - VENCIMENTO 03/02/17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</si>
</sst>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527566</v>
      </c>
      <c r="C7" s="9">
        <f t="shared" si="0"/>
        <v>656458</v>
      </c>
      <c r="D7" s="9">
        <f t="shared" si="0"/>
        <v>646940</v>
      </c>
      <c r="E7" s="9">
        <f t="shared" si="0"/>
        <v>467578</v>
      </c>
      <c r="F7" s="9">
        <f t="shared" si="0"/>
        <v>628277</v>
      </c>
      <c r="G7" s="9">
        <f t="shared" si="0"/>
        <v>1080772</v>
      </c>
      <c r="H7" s="9">
        <f t="shared" si="0"/>
        <v>474823</v>
      </c>
      <c r="I7" s="9">
        <f t="shared" si="0"/>
        <v>105111</v>
      </c>
      <c r="J7" s="9">
        <f t="shared" si="0"/>
        <v>280349</v>
      </c>
      <c r="K7" s="9">
        <f t="shared" si="0"/>
        <v>4867874</v>
      </c>
      <c r="L7" s="52"/>
    </row>
    <row r="8" spans="1:11" ht="17.25" customHeight="1">
      <c r="A8" s="10" t="s">
        <v>99</v>
      </c>
      <c r="B8" s="11">
        <f>B9+B12+B16</f>
        <v>299499</v>
      </c>
      <c r="C8" s="11">
        <f aca="true" t="shared" si="1" ref="C8:J8">C9+C12+C16</f>
        <v>382149</v>
      </c>
      <c r="D8" s="11">
        <f t="shared" si="1"/>
        <v>356272</v>
      </c>
      <c r="E8" s="11">
        <f t="shared" si="1"/>
        <v>271706</v>
      </c>
      <c r="F8" s="11">
        <f t="shared" si="1"/>
        <v>352504</v>
      </c>
      <c r="G8" s="11">
        <f t="shared" si="1"/>
        <v>598929</v>
      </c>
      <c r="H8" s="11">
        <f t="shared" si="1"/>
        <v>287280</v>
      </c>
      <c r="I8" s="11">
        <f t="shared" si="1"/>
        <v>54875</v>
      </c>
      <c r="J8" s="11">
        <f t="shared" si="1"/>
        <v>155465</v>
      </c>
      <c r="K8" s="11">
        <f>SUM(B8:J8)</f>
        <v>2758679</v>
      </c>
    </row>
    <row r="9" spans="1:11" ht="17.25" customHeight="1">
      <c r="A9" s="15" t="s">
        <v>17</v>
      </c>
      <c r="B9" s="13">
        <f>+B10+B11</f>
        <v>36369</v>
      </c>
      <c r="C9" s="13">
        <f aca="true" t="shared" si="2" ref="C9:J9">+C10+C11</f>
        <v>48842</v>
      </c>
      <c r="D9" s="13">
        <f t="shared" si="2"/>
        <v>40394</v>
      </c>
      <c r="E9" s="13">
        <f t="shared" si="2"/>
        <v>33182</v>
      </c>
      <c r="F9" s="13">
        <f t="shared" si="2"/>
        <v>36970</v>
      </c>
      <c r="G9" s="13">
        <f t="shared" si="2"/>
        <v>47869</v>
      </c>
      <c r="H9" s="13">
        <f t="shared" si="2"/>
        <v>43088</v>
      </c>
      <c r="I9" s="13">
        <f t="shared" si="2"/>
        <v>7967</v>
      </c>
      <c r="J9" s="13">
        <f t="shared" si="2"/>
        <v>15942</v>
      </c>
      <c r="K9" s="11">
        <f>SUM(B9:J9)</f>
        <v>310623</v>
      </c>
    </row>
    <row r="10" spans="1:11" ht="17.25" customHeight="1">
      <c r="A10" s="29" t="s">
        <v>18</v>
      </c>
      <c r="B10" s="13">
        <v>36369</v>
      </c>
      <c r="C10" s="13">
        <v>48842</v>
      </c>
      <c r="D10" s="13">
        <v>40394</v>
      </c>
      <c r="E10" s="13">
        <v>33182</v>
      </c>
      <c r="F10" s="13">
        <v>36970</v>
      </c>
      <c r="G10" s="13">
        <v>47869</v>
      </c>
      <c r="H10" s="13">
        <v>43088</v>
      </c>
      <c r="I10" s="13">
        <v>7967</v>
      </c>
      <c r="J10" s="13">
        <v>15942</v>
      </c>
      <c r="K10" s="11">
        <f>SUM(B10:J10)</f>
        <v>310623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221126</v>
      </c>
      <c r="C12" s="17">
        <f t="shared" si="3"/>
        <v>282871</v>
      </c>
      <c r="D12" s="17">
        <f t="shared" si="3"/>
        <v>267258</v>
      </c>
      <c r="E12" s="17">
        <f t="shared" si="3"/>
        <v>202432</v>
      </c>
      <c r="F12" s="17">
        <f t="shared" si="3"/>
        <v>259947</v>
      </c>
      <c r="G12" s="17">
        <f t="shared" si="3"/>
        <v>446780</v>
      </c>
      <c r="H12" s="17">
        <f t="shared" si="3"/>
        <v>208202</v>
      </c>
      <c r="I12" s="17">
        <f t="shared" si="3"/>
        <v>38947</v>
      </c>
      <c r="J12" s="17">
        <f t="shared" si="3"/>
        <v>117080</v>
      </c>
      <c r="K12" s="11">
        <f aca="true" t="shared" si="4" ref="K12:K27">SUM(B12:J12)</f>
        <v>2044643</v>
      </c>
    </row>
    <row r="13" spans="1:13" ht="17.25" customHeight="1">
      <c r="A13" s="14" t="s">
        <v>20</v>
      </c>
      <c r="B13" s="13">
        <v>115101</v>
      </c>
      <c r="C13" s="13">
        <v>157763</v>
      </c>
      <c r="D13" s="13">
        <v>152664</v>
      </c>
      <c r="E13" s="13">
        <v>112105</v>
      </c>
      <c r="F13" s="13">
        <v>142240</v>
      </c>
      <c r="G13" s="13">
        <v>229004</v>
      </c>
      <c r="H13" s="13">
        <v>107611</v>
      </c>
      <c r="I13" s="13">
        <v>23769</v>
      </c>
      <c r="J13" s="13">
        <v>66369</v>
      </c>
      <c r="K13" s="11">
        <f t="shared" si="4"/>
        <v>1106626</v>
      </c>
      <c r="L13" s="52"/>
      <c r="M13" s="53"/>
    </row>
    <row r="14" spans="1:12" ht="17.25" customHeight="1">
      <c r="A14" s="14" t="s">
        <v>21</v>
      </c>
      <c r="B14" s="13">
        <v>104097</v>
      </c>
      <c r="C14" s="13">
        <v>122438</v>
      </c>
      <c r="D14" s="13">
        <v>112770</v>
      </c>
      <c r="E14" s="13">
        <v>88561</v>
      </c>
      <c r="F14" s="13">
        <v>115917</v>
      </c>
      <c r="G14" s="13">
        <v>214857</v>
      </c>
      <c r="H14" s="13">
        <v>97930</v>
      </c>
      <c r="I14" s="13">
        <v>14709</v>
      </c>
      <c r="J14" s="13">
        <v>50050</v>
      </c>
      <c r="K14" s="11">
        <f t="shared" si="4"/>
        <v>921329</v>
      </c>
      <c r="L14" s="52"/>
    </row>
    <row r="15" spans="1:11" ht="17.25" customHeight="1">
      <c r="A15" s="14" t="s">
        <v>22</v>
      </c>
      <c r="B15" s="13">
        <v>1928</v>
      </c>
      <c r="C15" s="13">
        <v>2670</v>
      </c>
      <c r="D15" s="13">
        <v>1824</v>
      </c>
      <c r="E15" s="13">
        <v>1766</v>
      </c>
      <c r="F15" s="13">
        <v>1790</v>
      </c>
      <c r="G15" s="13">
        <v>2919</v>
      </c>
      <c r="H15" s="13">
        <v>2661</v>
      </c>
      <c r="I15" s="13">
        <v>469</v>
      </c>
      <c r="J15" s="13">
        <v>661</v>
      </c>
      <c r="K15" s="11">
        <f t="shared" si="4"/>
        <v>16688</v>
      </c>
    </row>
    <row r="16" spans="1:11" ht="17.25" customHeight="1">
      <c r="A16" s="15" t="s">
        <v>95</v>
      </c>
      <c r="B16" s="13">
        <f>B17+B18+B19</f>
        <v>42004</v>
      </c>
      <c r="C16" s="13">
        <f aca="true" t="shared" si="5" ref="C16:J16">C17+C18+C19</f>
        <v>50436</v>
      </c>
      <c r="D16" s="13">
        <f t="shared" si="5"/>
        <v>48620</v>
      </c>
      <c r="E16" s="13">
        <f t="shared" si="5"/>
        <v>36092</v>
      </c>
      <c r="F16" s="13">
        <f t="shared" si="5"/>
        <v>55587</v>
      </c>
      <c r="G16" s="13">
        <f t="shared" si="5"/>
        <v>104280</v>
      </c>
      <c r="H16" s="13">
        <f t="shared" si="5"/>
        <v>35990</v>
      </c>
      <c r="I16" s="13">
        <f t="shared" si="5"/>
        <v>7961</v>
      </c>
      <c r="J16" s="13">
        <f t="shared" si="5"/>
        <v>22443</v>
      </c>
      <c r="K16" s="11">
        <f t="shared" si="4"/>
        <v>403413</v>
      </c>
    </row>
    <row r="17" spans="1:11" ht="17.25" customHeight="1">
      <c r="A17" s="14" t="s">
        <v>96</v>
      </c>
      <c r="B17" s="13">
        <v>22311</v>
      </c>
      <c r="C17" s="13">
        <v>29604</v>
      </c>
      <c r="D17" s="13">
        <v>26285</v>
      </c>
      <c r="E17" s="13">
        <v>19840</v>
      </c>
      <c r="F17" s="13">
        <v>30652</v>
      </c>
      <c r="G17" s="13">
        <v>53860</v>
      </c>
      <c r="H17" s="13">
        <v>20979</v>
      </c>
      <c r="I17" s="13">
        <v>4882</v>
      </c>
      <c r="J17" s="13">
        <v>11721</v>
      </c>
      <c r="K17" s="11">
        <f t="shared" si="4"/>
        <v>220134</v>
      </c>
    </row>
    <row r="18" spans="1:11" ht="17.25" customHeight="1">
      <c r="A18" s="14" t="s">
        <v>97</v>
      </c>
      <c r="B18" s="13">
        <v>19638</v>
      </c>
      <c r="C18" s="13">
        <v>20755</v>
      </c>
      <c r="D18" s="13">
        <v>22280</v>
      </c>
      <c r="E18" s="13">
        <v>16213</v>
      </c>
      <c r="F18" s="13">
        <v>24877</v>
      </c>
      <c r="G18" s="13">
        <v>50334</v>
      </c>
      <c r="H18" s="13">
        <v>14954</v>
      </c>
      <c r="I18" s="13">
        <v>3067</v>
      </c>
      <c r="J18" s="13">
        <v>10698</v>
      </c>
      <c r="K18" s="11">
        <f t="shared" si="4"/>
        <v>182816</v>
      </c>
    </row>
    <row r="19" spans="1:11" ht="17.25" customHeight="1">
      <c r="A19" s="14" t="s">
        <v>98</v>
      </c>
      <c r="B19" s="13">
        <v>55</v>
      </c>
      <c r="C19" s="13">
        <v>77</v>
      </c>
      <c r="D19" s="13">
        <v>55</v>
      </c>
      <c r="E19" s="13">
        <v>39</v>
      </c>
      <c r="F19" s="13">
        <v>58</v>
      </c>
      <c r="G19" s="13">
        <v>86</v>
      </c>
      <c r="H19" s="13">
        <v>57</v>
      </c>
      <c r="I19" s="13">
        <v>12</v>
      </c>
      <c r="J19" s="13">
        <v>24</v>
      </c>
      <c r="K19" s="11">
        <f t="shared" si="4"/>
        <v>463</v>
      </c>
    </row>
    <row r="20" spans="1:11" ht="17.25" customHeight="1">
      <c r="A20" s="16" t="s">
        <v>23</v>
      </c>
      <c r="B20" s="11">
        <f>+B21+B22+B23</f>
        <v>164557</v>
      </c>
      <c r="C20" s="11">
        <f aca="true" t="shared" si="6" ref="C20:J20">+C21+C22+C23</f>
        <v>181808</v>
      </c>
      <c r="D20" s="11">
        <f t="shared" si="6"/>
        <v>192205</v>
      </c>
      <c r="E20" s="11">
        <f t="shared" si="6"/>
        <v>131212</v>
      </c>
      <c r="F20" s="11">
        <f t="shared" si="6"/>
        <v>202244</v>
      </c>
      <c r="G20" s="11">
        <f t="shared" si="6"/>
        <v>379486</v>
      </c>
      <c r="H20" s="11">
        <f t="shared" si="6"/>
        <v>132343</v>
      </c>
      <c r="I20" s="11">
        <f t="shared" si="6"/>
        <v>31797</v>
      </c>
      <c r="J20" s="11">
        <f t="shared" si="6"/>
        <v>81409</v>
      </c>
      <c r="K20" s="11">
        <f t="shared" si="4"/>
        <v>1497061</v>
      </c>
    </row>
    <row r="21" spans="1:12" ht="17.25" customHeight="1">
      <c r="A21" s="12" t="s">
        <v>24</v>
      </c>
      <c r="B21" s="13">
        <v>94811</v>
      </c>
      <c r="C21" s="13">
        <v>115400</v>
      </c>
      <c r="D21" s="13">
        <v>122460</v>
      </c>
      <c r="E21" s="13">
        <v>81527</v>
      </c>
      <c r="F21" s="13">
        <v>122681</v>
      </c>
      <c r="G21" s="13">
        <v>211985</v>
      </c>
      <c r="H21" s="13">
        <v>79968</v>
      </c>
      <c r="I21" s="13">
        <v>21059</v>
      </c>
      <c r="J21" s="13">
        <v>50532</v>
      </c>
      <c r="K21" s="11">
        <f t="shared" si="4"/>
        <v>900423</v>
      </c>
      <c r="L21" s="52"/>
    </row>
    <row r="22" spans="1:12" ht="17.25" customHeight="1">
      <c r="A22" s="12" t="s">
        <v>25</v>
      </c>
      <c r="B22" s="13">
        <v>68754</v>
      </c>
      <c r="C22" s="13">
        <v>65148</v>
      </c>
      <c r="D22" s="13">
        <v>68743</v>
      </c>
      <c r="E22" s="13">
        <v>48889</v>
      </c>
      <c r="F22" s="13">
        <v>78676</v>
      </c>
      <c r="G22" s="13">
        <v>165732</v>
      </c>
      <c r="H22" s="13">
        <v>51207</v>
      </c>
      <c r="I22" s="13">
        <v>10540</v>
      </c>
      <c r="J22" s="13">
        <v>30554</v>
      </c>
      <c r="K22" s="11">
        <f t="shared" si="4"/>
        <v>588243</v>
      </c>
      <c r="L22" s="52"/>
    </row>
    <row r="23" spans="1:11" ht="17.25" customHeight="1">
      <c r="A23" s="12" t="s">
        <v>26</v>
      </c>
      <c r="B23" s="13">
        <v>992</v>
      </c>
      <c r="C23" s="13">
        <v>1260</v>
      </c>
      <c r="D23" s="13">
        <v>1002</v>
      </c>
      <c r="E23" s="13">
        <v>796</v>
      </c>
      <c r="F23" s="13">
        <v>887</v>
      </c>
      <c r="G23" s="13">
        <v>1769</v>
      </c>
      <c r="H23" s="13">
        <v>1168</v>
      </c>
      <c r="I23" s="13">
        <v>198</v>
      </c>
      <c r="J23" s="13">
        <v>323</v>
      </c>
      <c r="K23" s="11">
        <f t="shared" si="4"/>
        <v>8395</v>
      </c>
    </row>
    <row r="24" spans="1:11" ht="17.25" customHeight="1">
      <c r="A24" s="16" t="s">
        <v>27</v>
      </c>
      <c r="B24" s="13">
        <f>+B25+B26</f>
        <v>63510</v>
      </c>
      <c r="C24" s="13">
        <f aca="true" t="shared" si="7" ref="C24:J24">+C25+C26</f>
        <v>92501</v>
      </c>
      <c r="D24" s="13">
        <f t="shared" si="7"/>
        <v>98463</v>
      </c>
      <c r="E24" s="13">
        <f t="shared" si="7"/>
        <v>64660</v>
      </c>
      <c r="F24" s="13">
        <f t="shared" si="7"/>
        <v>73529</v>
      </c>
      <c r="G24" s="13">
        <f t="shared" si="7"/>
        <v>102357</v>
      </c>
      <c r="H24" s="13">
        <f t="shared" si="7"/>
        <v>50091</v>
      </c>
      <c r="I24" s="13">
        <f t="shared" si="7"/>
        <v>18439</v>
      </c>
      <c r="J24" s="13">
        <f t="shared" si="7"/>
        <v>43475</v>
      </c>
      <c r="K24" s="11">
        <f t="shared" si="4"/>
        <v>607025</v>
      </c>
    </row>
    <row r="25" spans="1:12" ht="17.25" customHeight="1">
      <c r="A25" s="12" t="s">
        <v>131</v>
      </c>
      <c r="B25" s="13">
        <v>63481</v>
      </c>
      <c r="C25" s="13">
        <v>92476</v>
      </c>
      <c r="D25" s="13">
        <v>98443</v>
      </c>
      <c r="E25" s="13">
        <v>64643</v>
      </c>
      <c r="F25" s="13">
        <v>73508</v>
      </c>
      <c r="G25" s="13">
        <v>102316</v>
      </c>
      <c r="H25" s="13">
        <v>50081</v>
      </c>
      <c r="I25" s="13">
        <v>18436</v>
      </c>
      <c r="J25" s="13">
        <v>43465</v>
      </c>
      <c r="K25" s="11">
        <f t="shared" si="4"/>
        <v>606849</v>
      </c>
      <c r="L25" s="52"/>
    </row>
    <row r="26" spans="1:12" ht="17.25" customHeight="1">
      <c r="A26" s="12" t="s">
        <v>132</v>
      </c>
      <c r="B26" s="13">
        <v>29</v>
      </c>
      <c r="C26" s="13">
        <v>25</v>
      </c>
      <c r="D26" s="13">
        <v>20</v>
      </c>
      <c r="E26" s="13">
        <v>17</v>
      </c>
      <c r="F26" s="13">
        <v>21</v>
      </c>
      <c r="G26" s="13">
        <v>41</v>
      </c>
      <c r="H26" s="13">
        <v>10</v>
      </c>
      <c r="I26" s="13">
        <v>3</v>
      </c>
      <c r="J26" s="13">
        <v>10</v>
      </c>
      <c r="K26" s="11">
        <f t="shared" si="4"/>
        <v>176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5109</v>
      </c>
      <c r="I27" s="11">
        <v>0</v>
      </c>
      <c r="J27" s="11">
        <v>0</v>
      </c>
      <c r="K27" s="11">
        <f t="shared" si="4"/>
        <v>5109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16811.58</v>
      </c>
      <c r="I35" s="19">
        <v>0</v>
      </c>
      <c r="J35" s="19">
        <v>0</v>
      </c>
      <c r="K35" s="23">
        <f>SUM(B35:J35)</f>
        <v>16811.58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1486021.6099999999</v>
      </c>
      <c r="C47" s="22">
        <f aca="true" t="shared" si="12" ref="C47:H47">+C48+C57</f>
        <v>2066635.76</v>
      </c>
      <c r="D47" s="22">
        <f t="shared" si="12"/>
        <v>2292623.38</v>
      </c>
      <c r="E47" s="22">
        <f t="shared" si="12"/>
        <v>1415341.6099999999</v>
      </c>
      <c r="F47" s="22">
        <f t="shared" si="12"/>
        <v>1876437.1900000002</v>
      </c>
      <c r="G47" s="22">
        <f t="shared" si="12"/>
        <v>2719071.5600000005</v>
      </c>
      <c r="H47" s="22">
        <f t="shared" si="12"/>
        <v>1391700.6900000002</v>
      </c>
      <c r="I47" s="22">
        <f>+I48+I57</f>
        <v>532012.9099999999</v>
      </c>
      <c r="J47" s="22">
        <f>+J48+J57</f>
        <v>856622.88</v>
      </c>
      <c r="K47" s="22">
        <f>SUM(B47:J47)</f>
        <v>14636467.59</v>
      </c>
    </row>
    <row r="48" spans="1:11" ht="17.25" customHeight="1">
      <c r="A48" s="16" t="s">
        <v>113</v>
      </c>
      <c r="B48" s="23">
        <f>SUM(B49:B56)</f>
        <v>1467348.73</v>
      </c>
      <c r="C48" s="23">
        <f aca="true" t="shared" si="13" ref="C48:J48">SUM(C49:C56)</f>
        <v>2043152.95</v>
      </c>
      <c r="D48" s="23">
        <f t="shared" si="13"/>
        <v>2267182.28</v>
      </c>
      <c r="E48" s="23">
        <f t="shared" si="13"/>
        <v>1392956.0799999998</v>
      </c>
      <c r="F48" s="23">
        <f t="shared" si="13"/>
        <v>1852981.35</v>
      </c>
      <c r="G48" s="23">
        <f t="shared" si="13"/>
        <v>2689473.8800000004</v>
      </c>
      <c r="H48" s="23">
        <f t="shared" si="13"/>
        <v>1371635.4600000002</v>
      </c>
      <c r="I48" s="23">
        <f t="shared" si="13"/>
        <v>532012.9099999999</v>
      </c>
      <c r="J48" s="23">
        <f t="shared" si="13"/>
        <v>842619.24</v>
      </c>
      <c r="K48" s="23">
        <f aca="true" t="shared" si="14" ref="K48:K57">SUM(B48:J48)</f>
        <v>14459362.88</v>
      </c>
    </row>
    <row r="49" spans="1:11" ht="17.25" customHeight="1">
      <c r="A49" s="34" t="s">
        <v>44</v>
      </c>
      <c r="B49" s="23">
        <f aca="true" t="shared" si="15" ref="B49:H49">ROUND(B30*B7,2)</f>
        <v>1465789.37</v>
      </c>
      <c r="C49" s="23">
        <f t="shared" si="15"/>
        <v>2036070.13</v>
      </c>
      <c r="D49" s="23">
        <f t="shared" si="15"/>
        <v>2264031.22</v>
      </c>
      <c r="E49" s="23">
        <f t="shared" si="15"/>
        <v>1391652.4</v>
      </c>
      <c r="F49" s="23">
        <f t="shared" si="15"/>
        <v>1850652.73</v>
      </c>
      <c r="G49" s="23">
        <f t="shared" si="15"/>
        <v>2686258.81</v>
      </c>
      <c r="H49" s="23">
        <f t="shared" si="15"/>
        <v>1353293.03</v>
      </c>
      <c r="I49" s="23">
        <f>ROUND(I30*I7,2)</f>
        <v>530947.19</v>
      </c>
      <c r="J49" s="23">
        <f>ROUND(J30*J7,2)</f>
        <v>840402.2</v>
      </c>
      <c r="K49" s="23">
        <f t="shared" si="14"/>
        <v>14419097.08</v>
      </c>
    </row>
    <row r="50" spans="1:11" ht="17.25" customHeight="1">
      <c r="A50" s="34" t="s">
        <v>45</v>
      </c>
      <c r="B50" s="19">
        <v>0</v>
      </c>
      <c r="C50" s="23">
        <f>ROUND(C31*C7,2)</f>
        <v>4525.74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4525.74</v>
      </c>
    </row>
    <row r="51" spans="1:11" ht="17.25" customHeight="1">
      <c r="A51" s="66" t="s">
        <v>106</v>
      </c>
      <c r="B51" s="67">
        <f aca="true" t="shared" si="16" ref="B51:H51">ROUND(B32*B7,2)</f>
        <v>-2532.32</v>
      </c>
      <c r="C51" s="67">
        <f t="shared" si="16"/>
        <v>-3216.64</v>
      </c>
      <c r="D51" s="67">
        <f t="shared" si="16"/>
        <v>-3234.7</v>
      </c>
      <c r="E51" s="67">
        <f t="shared" si="16"/>
        <v>-2141.72</v>
      </c>
      <c r="F51" s="67">
        <f t="shared" si="16"/>
        <v>-2952.9</v>
      </c>
      <c r="G51" s="67">
        <f t="shared" si="16"/>
        <v>-4215.01</v>
      </c>
      <c r="H51" s="67">
        <f t="shared" si="16"/>
        <v>-2184.19</v>
      </c>
      <c r="I51" s="19">
        <v>0</v>
      </c>
      <c r="J51" s="19">
        <v>0</v>
      </c>
      <c r="K51" s="67">
        <f>SUM(B51:J51)</f>
        <v>-20477.48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16811.58</v>
      </c>
      <c r="I53" s="31">
        <f>+I35</f>
        <v>0</v>
      </c>
      <c r="J53" s="31">
        <f>+J35</f>
        <v>0</v>
      </c>
      <c r="K53" s="23">
        <f t="shared" si="14"/>
        <v>16811.58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-223354.54</v>
      </c>
      <c r="C61" s="35">
        <f t="shared" si="17"/>
        <v>-211679.41</v>
      </c>
      <c r="D61" s="35">
        <f t="shared" si="17"/>
        <v>-202057.17000000004</v>
      </c>
      <c r="E61" s="35">
        <f t="shared" si="17"/>
        <v>-290141.99</v>
      </c>
      <c r="F61" s="35">
        <f t="shared" si="17"/>
        <v>-259511.96000000002</v>
      </c>
      <c r="G61" s="35">
        <f t="shared" si="17"/>
        <v>-269778.55000000005</v>
      </c>
      <c r="H61" s="35">
        <f t="shared" si="17"/>
        <v>-178053.44999999998</v>
      </c>
      <c r="I61" s="35">
        <f t="shared" si="17"/>
        <v>-97583.89000000001</v>
      </c>
      <c r="J61" s="35">
        <f t="shared" si="17"/>
        <v>-70957.22</v>
      </c>
      <c r="K61" s="35">
        <f>SUM(B61:J61)</f>
        <v>-1803118.18</v>
      </c>
    </row>
    <row r="62" spans="1:11" ht="18.75" customHeight="1">
      <c r="A62" s="16" t="s">
        <v>75</v>
      </c>
      <c r="B62" s="35">
        <f aca="true" t="shared" si="18" ref="B62:J62">B63+B64+B65+B66+B67+B68</f>
        <v>-208843.59</v>
      </c>
      <c r="C62" s="35">
        <f t="shared" si="18"/>
        <v>-190537.54</v>
      </c>
      <c r="D62" s="35">
        <f t="shared" si="18"/>
        <v>-180069.57000000004</v>
      </c>
      <c r="E62" s="35">
        <f t="shared" si="18"/>
        <v>-276177.23</v>
      </c>
      <c r="F62" s="35">
        <f t="shared" si="18"/>
        <v>-239940.83000000002</v>
      </c>
      <c r="G62" s="35">
        <f t="shared" si="18"/>
        <v>-240029.18000000002</v>
      </c>
      <c r="H62" s="35">
        <f t="shared" si="18"/>
        <v>-163734.4</v>
      </c>
      <c r="I62" s="35">
        <f t="shared" si="18"/>
        <v>-30274.6</v>
      </c>
      <c r="J62" s="35">
        <f t="shared" si="18"/>
        <v>-60579.6</v>
      </c>
      <c r="K62" s="35">
        <f aca="true" t="shared" si="19" ref="K62:K91">SUM(B62:J62)</f>
        <v>-1590186.54</v>
      </c>
    </row>
    <row r="63" spans="1:11" ht="18.75" customHeight="1">
      <c r="A63" s="12" t="s">
        <v>76</v>
      </c>
      <c r="B63" s="35">
        <f>-ROUND(B9*$D$3,2)</f>
        <v>-138202.2</v>
      </c>
      <c r="C63" s="35">
        <f aca="true" t="shared" si="20" ref="C63:J63">-ROUND(C9*$D$3,2)</f>
        <v>-185599.6</v>
      </c>
      <c r="D63" s="35">
        <f t="shared" si="20"/>
        <v>-153497.2</v>
      </c>
      <c r="E63" s="35">
        <f t="shared" si="20"/>
        <v>-126091.6</v>
      </c>
      <c r="F63" s="35">
        <f t="shared" si="20"/>
        <v>-140486</v>
      </c>
      <c r="G63" s="35">
        <f t="shared" si="20"/>
        <v>-181902.2</v>
      </c>
      <c r="H63" s="35">
        <f t="shared" si="20"/>
        <v>-163734.4</v>
      </c>
      <c r="I63" s="35">
        <f t="shared" si="20"/>
        <v>-30274.6</v>
      </c>
      <c r="J63" s="35">
        <f t="shared" si="20"/>
        <v>-60579.6</v>
      </c>
      <c r="K63" s="35">
        <f t="shared" si="19"/>
        <v>-1180367.4000000001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-839.8</v>
      </c>
      <c r="C65" s="35">
        <v>-307.8</v>
      </c>
      <c r="D65" s="35">
        <v>-102.6</v>
      </c>
      <c r="E65" s="35">
        <v>-600.4</v>
      </c>
      <c r="F65" s="35">
        <v>-307.8</v>
      </c>
      <c r="G65" s="35">
        <v>-178.6</v>
      </c>
      <c r="H65" s="19">
        <v>0</v>
      </c>
      <c r="I65" s="19">
        <v>0</v>
      </c>
      <c r="J65" s="19">
        <v>0</v>
      </c>
      <c r="K65" s="35">
        <f t="shared" si="19"/>
        <v>-2337</v>
      </c>
    </row>
    <row r="66" spans="1:11" ht="18.75" customHeight="1">
      <c r="A66" s="12" t="s">
        <v>107</v>
      </c>
      <c r="B66" s="35">
        <v>-15868.8</v>
      </c>
      <c r="C66" s="35">
        <v>-1250.2</v>
      </c>
      <c r="D66" s="35">
        <v>-5506.2</v>
      </c>
      <c r="E66" s="35">
        <v>-7660.8</v>
      </c>
      <c r="F66" s="35">
        <v>-3910.2</v>
      </c>
      <c r="G66" s="35">
        <v>-8804.6</v>
      </c>
      <c r="H66" s="19">
        <v>0</v>
      </c>
      <c r="I66" s="19">
        <v>0</v>
      </c>
      <c r="J66" s="19">
        <v>0</v>
      </c>
      <c r="K66" s="35">
        <f t="shared" si="19"/>
        <v>-43000.799999999996</v>
      </c>
    </row>
    <row r="67" spans="1:11" ht="18.75" customHeight="1">
      <c r="A67" s="12" t="s">
        <v>53</v>
      </c>
      <c r="B67" s="35">
        <v>-53932.79</v>
      </c>
      <c r="C67" s="35">
        <v>-3379.94</v>
      </c>
      <c r="D67" s="35">
        <v>-20963.57</v>
      </c>
      <c r="E67" s="35">
        <v>-141824.43</v>
      </c>
      <c r="F67" s="35">
        <v>-95236.83</v>
      </c>
      <c r="G67" s="35">
        <v>-49143.78</v>
      </c>
      <c r="H67" s="19">
        <v>0</v>
      </c>
      <c r="I67" s="19">
        <v>0</v>
      </c>
      <c r="J67" s="19">
        <v>0</v>
      </c>
      <c r="K67" s="35">
        <f t="shared" si="19"/>
        <v>-364481.33999999997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-21141.870000000003</v>
      </c>
      <c r="D69" s="67">
        <f t="shared" si="21"/>
        <v>-21987.600000000002</v>
      </c>
      <c r="E69" s="67">
        <f t="shared" si="21"/>
        <v>-13964.76</v>
      </c>
      <c r="F69" s="67">
        <f t="shared" si="21"/>
        <v>-19571.13</v>
      </c>
      <c r="G69" s="67">
        <f t="shared" si="21"/>
        <v>-29749.370000000003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-212931.64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1262667.0699999998</v>
      </c>
      <c r="C104" s="24">
        <f t="shared" si="22"/>
        <v>1854956.3499999999</v>
      </c>
      <c r="D104" s="24">
        <f t="shared" si="22"/>
        <v>2090566.2099999997</v>
      </c>
      <c r="E104" s="24">
        <f t="shared" si="22"/>
        <v>1125199.6199999999</v>
      </c>
      <c r="F104" s="24">
        <f t="shared" si="22"/>
        <v>1616925.2300000002</v>
      </c>
      <c r="G104" s="24">
        <f t="shared" si="22"/>
        <v>2449293.0100000002</v>
      </c>
      <c r="H104" s="24">
        <f t="shared" si="22"/>
        <v>1213647.2400000002</v>
      </c>
      <c r="I104" s="24">
        <f>+I105+I106</f>
        <v>434429.0199999999</v>
      </c>
      <c r="J104" s="24">
        <f>+J105+J106</f>
        <v>785665.66</v>
      </c>
      <c r="K104" s="48">
        <f>SUM(B104:J104)</f>
        <v>12833349.41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1243994.19</v>
      </c>
      <c r="C105" s="24">
        <f t="shared" si="23"/>
        <v>1831473.5399999998</v>
      </c>
      <c r="D105" s="24">
        <f t="shared" si="23"/>
        <v>2065125.1099999996</v>
      </c>
      <c r="E105" s="24">
        <f t="shared" si="23"/>
        <v>1102814.0899999999</v>
      </c>
      <c r="F105" s="24">
        <f t="shared" si="23"/>
        <v>1593469.3900000001</v>
      </c>
      <c r="G105" s="24">
        <f t="shared" si="23"/>
        <v>2419695.33</v>
      </c>
      <c r="H105" s="24">
        <f t="shared" si="23"/>
        <v>1193582.0100000002</v>
      </c>
      <c r="I105" s="24">
        <f t="shared" si="23"/>
        <v>434429.0199999999</v>
      </c>
      <c r="J105" s="24">
        <f t="shared" si="23"/>
        <v>771662.02</v>
      </c>
      <c r="K105" s="48">
        <f>SUM(B105:J105)</f>
        <v>12656244.699999997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12833349.41</v>
      </c>
      <c r="L112" s="54"/>
    </row>
    <row r="113" spans="1:11" ht="18.75" customHeight="1">
      <c r="A113" s="26" t="s">
        <v>71</v>
      </c>
      <c r="B113" s="27">
        <v>159174.48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159174.48</v>
      </c>
    </row>
    <row r="114" spans="1:11" ht="18.75" customHeight="1">
      <c r="A114" s="26" t="s">
        <v>72</v>
      </c>
      <c r="B114" s="27">
        <v>1103492.6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1103492.6</v>
      </c>
    </row>
    <row r="115" spans="1:11" ht="18.75" customHeight="1">
      <c r="A115" s="26" t="s">
        <v>73</v>
      </c>
      <c r="B115" s="40">
        <v>0</v>
      </c>
      <c r="C115" s="27">
        <f>+C104</f>
        <v>1854956.3499999999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1854956.3499999999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2090566.2099999997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2090566.2099999997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1125199.6199999999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1125199.6199999999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323766.15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323766.15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597292.64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597292.64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79034.44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79034.44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616832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616832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721125.37</v>
      </c>
      <c r="H122" s="40">
        <v>0</v>
      </c>
      <c r="I122" s="40">
        <v>0</v>
      </c>
      <c r="J122" s="40">
        <v>0</v>
      </c>
      <c r="K122" s="41">
        <f t="shared" si="25"/>
        <v>721125.37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57671.01</v>
      </c>
      <c r="H123" s="40">
        <v>0</v>
      </c>
      <c r="I123" s="40">
        <v>0</v>
      </c>
      <c r="J123" s="40">
        <v>0</v>
      </c>
      <c r="K123" s="41">
        <f t="shared" si="25"/>
        <v>57671.01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358797.92</v>
      </c>
      <c r="H124" s="40">
        <v>0</v>
      </c>
      <c r="I124" s="40">
        <v>0</v>
      </c>
      <c r="J124" s="40">
        <v>0</v>
      </c>
      <c r="K124" s="41">
        <f t="shared" si="25"/>
        <v>358797.92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351319.23</v>
      </c>
      <c r="H125" s="40">
        <v>0</v>
      </c>
      <c r="I125" s="40">
        <v>0</v>
      </c>
      <c r="J125" s="40">
        <v>0</v>
      </c>
      <c r="K125" s="41">
        <f t="shared" si="25"/>
        <v>351319.23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960379.47</v>
      </c>
      <c r="H126" s="40">
        <v>0</v>
      </c>
      <c r="I126" s="40">
        <v>0</v>
      </c>
      <c r="J126" s="40">
        <v>0</v>
      </c>
      <c r="K126" s="41">
        <f t="shared" si="25"/>
        <v>960379.47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447950.2</v>
      </c>
      <c r="I127" s="40">
        <v>0</v>
      </c>
      <c r="J127" s="40">
        <v>0</v>
      </c>
      <c r="K127" s="41">
        <f t="shared" si="25"/>
        <v>447950.2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765697.04</v>
      </c>
      <c r="I128" s="40">
        <v>0</v>
      </c>
      <c r="J128" s="40">
        <v>0</v>
      </c>
      <c r="K128" s="41">
        <f t="shared" si="25"/>
        <v>765697.04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434429.02</v>
      </c>
      <c r="J129" s="40">
        <v>0</v>
      </c>
      <c r="K129" s="41">
        <f t="shared" si="25"/>
        <v>434429.02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785665.66</v>
      </c>
      <c r="K130" s="44">
        <f t="shared" si="25"/>
        <v>785665.66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2017-02-02T17:17:04Z</dcterms:modified>
  <cp:category/>
  <cp:version/>
  <cp:contentType/>
  <cp:contentStatus/>
</cp:coreProperties>
</file>