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<sst xmlns="http://schemas.openxmlformats.org/spreadsheetml/2006/main" count="134" uniqueCount="134">
  <si>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</si>
  <si>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</si>
  <si>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</si>
  <si>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</si>
  <si>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</si>
  <si>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</si>
  <si>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</si>
  <si>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</si>
  <si>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</si>
  <si>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</si>
  <si>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</si>
  <si>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</si>
  <si>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</si>
  <si>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</si>
  <si>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</si>
  <si>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</si>
  <si>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</si>
  <si>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</si>
  <si>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</si>
  <si>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</si>
  <si>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</si>
  <si>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</si>
  <si>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</si>
  <si>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</si>
  <si>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</si>
  <si>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</si>
  <si>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</si>
  <si>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</si>
  <si>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</si>
  <si>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</si>
  <si>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</si>
  <si>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</si>
  <si>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</si>
  <si>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</si>
  <si>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</si>
  <si>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</si>
  <si>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</si>
  <si>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</si>
  <si>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</si>
  <si>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</si>
  <si>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</si>
  <si>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</si>
  <si>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</si>
  <si>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</si>
  <si>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</si>
  <si>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</si>
  <si>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</si>
  <si>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</si>
  <si>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</si>
  <si>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</si>
  <si>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</si>
  <si>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</si>
  <si>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</si>
  <si>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</si>
  <si>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</si>
  <si>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</si>
  <si>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</si>
  <si>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</si>
  <si>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</si>
  <si>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</si>
  <si>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</si>
  <si>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</si>
  <si>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</si>
  <si>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</si>
  <si>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</si>
  <si>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</si>
  <si>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</si>
  <si>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</si>
  <si>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</si>
  <si>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</si>
  <si>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</si>
  <si>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</si>
  <si>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</si>
  <si>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</si>
  <si>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</si>
  <si>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</si>
  <si>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</si>
  <si>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</si>
  <si>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</si>
  <si>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</si>
  <si>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</si>
  <si>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</si>
  <si>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</si>
  <si>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</si>
  <si>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</si>
  <si>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</si>
  <si>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</si>
  <si>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</si>
  <si>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</si>
  <si>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</si>
  <si>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</si>
  <si>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</si>
  <si>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</si>
  <si>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</si>
  <si>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</si>
  <si>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</si>
  <si>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</si>
  <si>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</si>
  <si>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</si>
  <si>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</si>
  <si>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</si>
  <si>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</si>
  <si>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</si>
  <si>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</si>
  <si>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</si>
  <si>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</si>
  <si>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</si>
  <si>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</si>
  <si>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</si>
  <si>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</si>
  <si>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</si>
  <si>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</si>
  <si>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</si>
  <si>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</si>
  <si>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</si>
  <si>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</si>
  <si>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</si>
  <si>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</si>
  <si>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</si>
  <si>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</si>
  <si>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</si>
  <si>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</si>
  <si>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</si>
  <si>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</si>
  <si>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</si>
  <si>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</si>
  <si>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</si>
  <si>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</si>
  <si>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</si>
  <si>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</si>
  <si>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</si>
  <si>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</si>
  <si>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</si>
  <si>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17/01/17 - VENCIMENTO 01/02/17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</si>
</sst>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502198</v>
      </c>
      <c r="C7" s="9">
        <f t="shared" si="0"/>
        <v>625998</v>
      </c>
      <c r="D7" s="9">
        <f t="shared" si="0"/>
        <v>617289</v>
      </c>
      <c r="E7" s="9">
        <f t="shared" si="0"/>
        <v>448526</v>
      </c>
      <c r="F7" s="9">
        <f t="shared" si="0"/>
        <v>620514</v>
      </c>
      <c r="G7" s="9">
        <f t="shared" si="0"/>
        <v>1063934</v>
      </c>
      <c r="H7" s="9">
        <f t="shared" si="0"/>
        <v>465906</v>
      </c>
      <c r="I7" s="9">
        <f t="shared" si="0"/>
        <v>100327</v>
      </c>
      <c r="J7" s="9">
        <f t="shared" si="0"/>
        <v>262266</v>
      </c>
      <c r="K7" s="9">
        <f t="shared" si="0"/>
        <v>4706958</v>
      </c>
      <c r="L7" s="52"/>
    </row>
    <row r="8" spans="1:11" ht="17.25" customHeight="1">
      <c r="A8" s="10" t="s">
        <v>99</v>
      </c>
      <c r="B8" s="11">
        <f>B9+B12+B16</f>
        <v>286861</v>
      </c>
      <c r="C8" s="11">
        <f aca="true" t="shared" si="1" ref="C8:J8">C9+C12+C16</f>
        <v>367472</v>
      </c>
      <c r="D8" s="11">
        <f t="shared" si="1"/>
        <v>340487</v>
      </c>
      <c r="E8" s="11">
        <f t="shared" si="1"/>
        <v>261065</v>
      </c>
      <c r="F8" s="11">
        <f t="shared" si="1"/>
        <v>347455</v>
      </c>
      <c r="G8" s="11">
        <f t="shared" si="1"/>
        <v>588066</v>
      </c>
      <c r="H8" s="11">
        <f t="shared" si="1"/>
        <v>282656</v>
      </c>
      <c r="I8" s="11">
        <f t="shared" si="1"/>
        <v>52487</v>
      </c>
      <c r="J8" s="11">
        <f t="shared" si="1"/>
        <v>147287</v>
      </c>
      <c r="K8" s="11">
        <f>SUM(B8:J8)</f>
        <v>2673836</v>
      </c>
    </row>
    <row r="9" spans="1:11" ht="17.25" customHeight="1">
      <c r="A9" s="15" t="s">
        <v>17</v>
      </c>
      <c r="B9" s="13">
        <f>+B10+B11</f>
        <v>34925</v>
      </c>
      <c r="C9" s="13">
        <f aca="true" t="shared" si="2" ref="C9:J9">+C10+C11</f>
        <v>46653</v>
      </c>
      <c r="D9" s="13">
        <f t="shared" si="2"/>
        <v>38239</v>
      </c>
      <c r="E9" s="13">
        <f t="shared" si="2"/>
        <v>31677</v>
      </c>
      <c r="F9" s="13">
        <f t="shared" si="2"/>
        <v>36687</v>
      </c>
      <c r="G9" s="13">
        <f t="shared" si="2"/>
        <v>47834</v>
      </c>
      <c r="H9" s="13">
        <f t="shared" si="2"/>
        <v>42455</v>
      </c>
      <c r="I9" s="13">
        <f t="shared" si="2"/>
        <v>7214</v>
      </c>
      <c r="J9" s="13">
        <f t="shared" si="2"/>
        <v>14829</v>
      </c>
      <c r="K9" s="11">
        <f>SUM(B9:J9)</f>
        <v>300513</v>
      </c>
    </row>
    <row r="10" spans="1:11" ht="17.25" customHeight="1">
      <c r="A10" s="29" t="s">
        <v>18</v>
      </c>
      <c r="B10" s="13">
        <v>34925</v>
      </c>
      <c r="C10" s="13">
        <v>46653</v>
      </c>
      <c r="D10" s="13">
        <v>38239</v>
      </c>
      <c r="E10" s="13">
        <v>31677</v>
      </c>
      <c r="F10" s="13">
        <v>36687</v>
      </c>
      <c r="G10" s="13">
        <v>47834</v>
      </c>
      <c r="H10" s="13">
        <v>42455</v>
      </c>
      <c r="I10" s="13">
        <v>7214</v>
      </c>
      <c r="J10" s="13">
        <v>14829</v>
      </c>
      <c r="K10" s="11">
        <f>SUM(B10:J10)</f>
        <v>300513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211040</v>
      </c>
      <c r="C12" s="17">
        <f t="shared" si="3"/>
        <v>271290</v>
      </c>
      <c r="D12" s="17">
        <f t="shared" si="3"/>
        <v>253849</v>
      </c>
      <c r="E12" s="17">
        <f t="shared" si="3"/>
        <v>194035</v>
      </c>
      <c r="F12" s="17">
        <f t="shared" si="3"/>
        <v>255350</v>
      </c>
      <c r="G12" s="17">
        <f t="shared" si="3"/>
        <v>437863</v>
      </c>
      <c r="H12" s="17">
        <f t="shared" si="3"/>
        <v>204708</v>
      </c>
      <c r="I12" s="17">
        <f t="shared" si="3"/>
        <v>37417</v>
      </c>
      <c r="J12" s="17">
        <f t="shared" si="3"/>
        <v>110687</v>
      </c>
      <c r="K12" s="11">
        <f aca="true" t="shared" si="4" ref="K12:K27">SUM(B12:J12)</f>
        <v>1976239</v>
      </c>
    </row>
    <row r="13" spans="1:13" ht="17.25" customHeight="1">
      <c r="A13" s="14" t="s">
        <v>20</v>
      </c>
      <c r="B13" s="13">
        <v>107510</v>
      </c>
      <c r="C13" s="13">
        <v>148774</v>
      </c>
      <c r="D13" s="13">
        <v>141908</v>
      </c>
      <c r="E13" s="13">
        <v>105672</v>
      </c>
      <c r="F13" s="13">
        <v>137580</v>
      </c>
      <c r="G13" s="13">
        <v>221394</v>
      </c>
      <c r="H13" s="13">
        <v>104381</v>
      </c>
      <c r="I13" s="13">
        <v>22515</v>
      </c>
      <c r="J13" s="13">
        <v>60827</v>
      </c>
      <c r="K13" s="11">
        <f t="shared" si="4"/>
        <v>1050561</v>
      </c>
      <c r="L13" s="52"/>
      <c r="M13" s="53"/>
    </row>
    <row r="14" spans="1:12" ht="17.25" customHeight="1">
      <c r="A14" s="14" t="s">
        <v>21</v>
      </c>
      <c r="B14" s="13">
        <v>101561</v>
      </c>
      <c r="C14" s="13">
        <v>119860</v>
      </c>
      <c r="D14" s="13">
        <v>110213</v>
      </c>
      <c r="E14" s="13">
        <v>86616</v>
      </c>
      <c r="F14" s="13">
        <v>115829</v>
      </c>
      <c r="G14" s="13">
        <v>213197</v>
      </c>
      <c r="H14" s="13">
        <v>97489</v>
      </c>
      <c r="I14" s="13">
        <v>14462</v>
      </c>
      <c r="J14" s="13">
        <v>49295</v>
      </c>
      <c r="K14" s="11">
        <f t="shared" si="4"/>
        <v>908522</v>
      </c>
      <c r="L14" s="52"/>
    </row>
    <row r="15" spans="1:11" ht="17.25" customHeight="1">
      <c r="A15" s="14" t="s">
        <v>22</v>
      </c>
      <c r="B15" s="13">
        <v>1969</v>
      </c>
      <c r="C15" s="13">
        <v>2656</v>
      </c>
      <c r="D15" s="13">
        <v>1728</v>
      </c>
      <c r="E15" s="13">
        <v>1747</v>
      </c>
      <c r="F15" s="13">
        <v>1941</v>
      </c>
      <c r="G15" s="13">
        <v>3272</v>
      </c>
      <c r="H15" s="13">
        <v>2838</v>
      </c>
      <c r="I15" s="13">
        <v>440</v>
      </c>
      <c r="J15" s="13">
        <v>565</v>
      </c>
      <c r="K15" s="11">
        <f t="shared" si="4"/>
        <v>17156</v>
      </c>
    </row>
    <row r="16" spans="1:11" ht="17.25" customHeight="1">
      <c r="A16" s="15" t="s">
        <v>95</v>
      </c>
      <c r="B16" s="13">
        <f>B17+B18+B19</f>
        <v>40896</v>
      </c>
      <c r="C16" s="13">
        <f aca="true" t="shared" si="5" ref="C16:J16">C17+C18+C19</f>
        <v>49529</v>
      </c>
      <c r="D16" s="13">
        <f t="shared" si="5"/>
        <v>48399</v>
      </c>
      <c r="E16" s="13">
        <f t="shared" si="5"/>
        <v>35353</v>
      </c>
      <c r="F16" s="13">
        <f t="shared" si="5"/>
        <v>55418</v>
      </c>
      <c r="G16" s="13">
        <f t="shared" si="5"/>
        <v>102369</v>
      </c>
      <c r="H16" s="13">
        <f t="shared" si="5"/>
        <v>35493</v>
      </c>
      <c r="I16" s="13">
        <f t="shared" si="5"/>
        <v>7856</v>
      </c>
      <c r="J16" s="13">
        <f t="shared" si="5"/>
        <v>21771</v>
      </c>
      <c r="K16" s="11">
        <f t="shared" si="4"/>
        <v>397084</v>
      </c>
    </row>
    <row r="17" spans="1:11" ht="17.25" customHeight="1">
      <c r="A17" s="14" t="s">
        <v>96</v>
      </c>
      <c r="B17" s="13">
        <v>21749</v>
      </c>
      <c r="C17" s="13">
        <v>29003</v>
      </c>
      <c r="D17" s="13">
        <v>26229</v>
      </c>
      <c r="E17" s="13">
        <v>19314</v>
      </c>
      <c r="F17" s="13">
        <v>30315</v>
      </c>
      <c r="G17" s="13">
        <v>52887</v>
      </c>
      <c r="H17" s="13">
        <v>20773</v>
      </c>
      <c r="I17" s="13">
        <v>4823</v>
      </c>
      <c r="J17" s="13">
        <v>11391</v>
      </c>
      <c r="K17" s="11">
        <f t="shared" si="4"/>
        <v>216484</v>
      </c>
    </row>
    <row r="18" spans="1:11" ht="17.25" customHeight="1">
      <c r="A18" s="14" t="s">
        <v>97</v>
      </c>
      <c r="B18" s="13">
        <v>19078</v>
      </c>
      <c r="C18" s="13">
        <v>20446</v>
      </c>
      <c r="D18" s="13">
        <v>22114</v>
      </c>
      <c r="E18" s="13">
        <v>15997</v>
      </c>
      <c r="F18" s="13">
        <v>25037</v>
      </c>
      <c r="G18" s="13">
        <v>49374</v>
      </c>
      <c r="H18" s="13">
        <v>14646</v>
      </c>
      <c r="I18" s="13">
        <v>3020</v>
      </c>
      <c r="J18" s="13">
        <v>10353</v>
      </c>
      <c r="K18" s="11">
        <f t="shared" si="4"/>
        <v>180065</v>
      </c>
    </row>
    <row r="19" spans="1:11" ht="17.25" customHeight="1">
      <c r="A19" s="14" t="s">
        <v>98</v>
      </c>
      <c r="B19" s="13">
        <v>69</v>
      </c>
      <c r="C19" s="13">
        <v>80</v>
      </c>
      <c r="D19" s="13">
        <v>56</v>
      </c>
      <c r="E19" s="13">
        <v>42</v>
      </c>
      <c r="F19" s="13">
        <v>66</v>
      </c>
      <c r="G19" s="13">
        <v>108</v>
      </c>
      <c r="H19" s="13">
        <v>74</v>
      </c>
      <c r="I19" s="13">
        <v>13</v>
      </c>
      <c r="J19" s="13">
        <v>27</v>
      </c>
      <c r="K19" s="11">
        <f t="shared" si="4"/>
        <v>535</v>
      </c>
    </row>
    <row r="20" spans="1:11" ht="17.25" customHeight="1">
      <c r="A20" s="16" t="s">
        <v>23</v>
      </c>
      <c r="B20" s="11">
        <f>+B21+B22+B23</f>
        <v>156137</v>
      </c>
      <c r="C20" s="11">
        <f aca="true" t="shared" si="6" ref="C20:J20">+C21+C22+C23</f>
        <v>172595</v>
      </c>
      <c r="D20" s="11">
        <f t="shared" si="6"/>
        <v>185916</v>
      </c>
      <c r="E20" s="11">
        <f t="shared" si="6"/>
        <v>126196</v>
      </c>
      <c r="F20" s="11">
        <f t="shared" si="6"/>
        <v>200067</v>
      </c>
      <c r="G20" s="11">
        <f t="shared" si="6"/>
        <v>374016</v>
      </c>
      <c r="H20" s="11">
        <f t="shared" si="6"/>
        <v>128760</v>
      </c>
      <c r="I20" s="11">
        <f t="shared" si="6"/>
        <v>30227</v>
      </c>
      <c r="J20" s="11">
        <f t="shared" si="6"/>
        <v>76055</v>
      </c>
      <c r="K20" s="11">
        <f t="shared" si="4"/>
        <v>1449969</v>
      </c>
    </row>
    <row r="21" spans="1:12" ht="17.25" customHeight="1">
      <c r="A21" s="12" t="s">
        <v>24</v>
      </c>
      <c r="B21" s="13">
        <v>87768</v>
      </c>
      <c r="C21" s="13">
        <v>107104</v>
      </c>
      <c r="D21" s="13">
        <v>115243</v>
      </c>
      <c r="E21" s="13">
        <v>76782</v>
      </c>
      <c r="F21" s="13">
        <v>119606</v>
      </c>
      <c r="G21" s="13">
        <v>205884</v>
      </c>
      <c r="H21" s="13">
        <v>76411</v>
      </c>
      <c r="I21" s="13">
        <v>19633</v>
      </c>
      <c r="J21" s="13">
        <v>46257</v>
      </c>
      <c r="K21" s="11">
        <f t="shared" si="4"/>
        <v>854688</v>
      </c>
      <c r="L21" s="52"/>
    </row>
    <row r="22" spans="1:12" ht="17.25" customHeight="1">
      <c r="A22" s="12" t="s">
        <v>25</v>
      </c>
      <c r="B22" s="13">
        <v>67440</v>
      </c>
      <c r="C22" s="13">
        <v>64313</v>
      </c>
      <c r="D22" s="13">
        <v>69786</v>
      </c>
      <c r="E22" s="13">
        <v>48662</v>
      </c>
      <c r="F22" s="13">
        <v>79485</v>
      </c>
      <c r="G22" s="13">
        <v>166287</v>
      </c>
      <c r="H22" s="13">
        <v>51197</v>
      </c>
      <c r="I22" s="13">
        <v>10418</v>
      </c>
      <c r="J22" s="13">
        <v>29498</v>
      </c>
      <c r="K22" s="11">
        <f t="shared" si="4"/>
        <v>587086</v>
      </c>
      <c r="L22" s="52"/>
    </row>
    <row r="23" spans="1:11" ht="17.25" customHeight="1">
      <c r="A23" s="12" t="s">
        <v>26</v>
      </c>
      <c r="B23" s="13">
        <v>929</v>
      </c>
      <c r="C23" s="13">
        <v>1178</v>
      </c>
      <c r="D23" s="13">
        <v>887</v>
      </c>
      <c r="E23" s="13">
        <v>752</v>
      </c>
      <c r="F23" s="13">
        <v>976</v>
      </c>
      <c r="G23" s="13">
        <v>1845</v>
      </c>
      <c r="H23" s="13">
        <v>1152</v>
      </c>
      <c r="I23" s="13">
        <v>176</v>
      </c>
      <c r="J23" s="13">
        <v>300</v>
      </c>
      <c r="K23" s="11">
        <f t="shared" si="4"/>
        <v>8195</v>
      </c>
    </row>
    <row r="24" spans="1:11" ht="17.25" customHeight="1">
      <c r="A24" s="16" t="s">
        <v>27</v>
      </c>
      <c r="B24" s="13">
        <f>+B25+B26</f>
        <v>59200</v>
      </c>
      <c r="C24" s="13">
        <f aca="true" t="shared" si="7" ref="C24:J24">+C25+C26</f>
        <v>85931</v>
      </c>
      <c r="D24" s="13">
        <f t="shared" si="7"/>
        <v>90886</v>
      </c>
      <c r="E24" s="13">
        <f t="shared" si="7"/>
        <v>61265</v>
      </c>
      <c r="F24" s="13">
        <f t="shared" si="7"/>
        <v>72992</v>
      </c>
      <c r="G24" s="13">
        <f t="shared" si="7"/>
        <v>101852</v>
      </c>
      <c r="H24" s="13">
        <f t="shared" si="7"/>
        <v>49633</v>
      </c>
      <c r="I24" s="13">
        <f t="shared" si="7"/>
        <v>17613</v>
      </c>
      <c r="J24" s="13">
        <f t="shared" si="7"/>
        <v>38924</v>
      </c>
      <c r="K24" s="11">
        <f t="shared" si="4"/>
        <v>578296</v>
      </c>
    </row>
    <row r="25" spans="1:12" ht="17.25" customHeight="1">
      <c r="A25" s="12" t="s">
        <v>131</v>
      </c>
      <c r="B25" s="13">
        <v>59185</v>
      </c>
      <c r="C25" s="13">
        <v>85909</v>
      </c>
      <c r="D25" s="13">
        <v>90857</v>
      </c>
      <c r="E25" s="13">
        <v>61247</v>
      </c>
      <c r="F25" s="13">
        <v>72974</v>
      </c>
      <c r="G25" s="13">
        <v>101810</v>
      </c>
      <c r="H25" s="13">
        <v>49621</v>
      </c>
      <c r="I25" s="13">
        <v>17609</v>
      </c>
      <c r="J25" s="13">
        <v>38909</v>
      </c>
      <c r="K25" s="11">
        <f t="shared" si="4"/>
        <v>578121</v>
      </c>
      <c r="L25" s="52"/>
    </row>
    <row r="26" spans="1:12" ht="17.25" customHeight="1">
      <c r="A26" s="12" t="s">
        <v>132</v>
      </c>
      <c r="B26" s="13">
        <v>15</v>
      </c>
      <c r="C26" s="13">
        <v>22</v>
      </c>
      <c r="D26" s="13">
        <v>29</v>
      </c>
      <c r="E26" s="13">
        <v>18</v>
      </c>
      <c r="F26" s="13">
        <v>18</v>
      </c>
      <c r="G26" s="13">
        <v>42</v>
      </c>
      <c r="H26" s="13">
        <v>12</v>
      </c>
      <c r="I26" s="13">
        <v>4</v>
      </c>
      <c r="J26" s="13">
        <v>15</v>
      </c>
      <c r="K26" s="11">
        <f t="shared" si="4"/>
        <v>175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4857</v>
      </c>
      <c r="I27" s="11">
        <v>0</v>
      </c>
      <c r="J27" s="11">
        <v>0</v>
      </c>
      <c r="K27" s="11">
        <f t="shared" si="4"/>
        <v>4857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17529.8</v>
      </c>
      <c r="I35" s="19">
        <v>0</v>
      </c>
      <c r="J35" s="19">
        <v>0</v>
      </c>
      <c r="K35" s="23">
        <f>SUM(B35:J35)</f>
        <v>17529.8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3327015.4699999997</v>
      </c>
      <c r="C47" s="22">
        <f aca="true" t="shared" si="12" ref="C47:H47">+C48+C57</f>
        <v>4829548.199999999</v>
      </c>
      <c r="D47" s="22">
        <f t="shared" si="12"/>
        <v>5632878.899999999</v>
      </c>
      <c r="E47" s="22">
        <f t="shared" si="12"/>
        <v>3246932.94</v>
      </c>
      <c r="F47" s="22">
        <f t="shared" si="12"/>
        <v>4415581.55</v>
      </c>
      <c r="G47" s="22">
        <f t="shared" si="12"/>
        <v>6241049.42</v>
      </c>
      <c r="H47" s="22">
        <f t="shared" si="12"/>
        <v>3223247.5100000002</v>
      </c>
      <c r="I47" s="22">
        <f>+I48+I57</f>
        <v>507847.5</v>
      </c>
      <c r="J47" s="22">
        <f>+J48+J57</f>
        <v>802415.4700000001</v>
      </c>
      <c r="K47" s="22">
        <f>SUM(B47:J47)</f>
        <v>32226516.959999997</v>
      </c>
    </row>
    <row r="48" spans="1:11" ht="17.25" customHeight="1">
      <c r="A48" s="16" t="s">
        <v>113</v>
      </c>
      <c r="B48" s="23">
        <f>SUM(B49:B56)</f>
        <v>3308342.59</v>
      </c>
      <c r="C48" s="23">
        <f aca="true" t="shared" si="13" ref="C48:J48">SUM(C49:C56)</f>
        <v>4806065.39</v>
      </c>
      <c r="D48" s="23">
        <f t="shared" si="13"/>
        <v>5607437.8</v>
      </c>
      <c r="E48" s="23">
        <f t="shared" si="13"/>
        <v>3224547.41</v>
      </c>
      <c r="F48" s="23">
        <f t="shared" si="13"/>
        <v>4392125.71</v>
      </c>
      <c r="G48" s="23">
        <f t="shared" si="13"/>
        <v>6211451.74</v>
      </c>
      <c r="H48" s="23">
        <f t="shared" si="13"/>
        <v>3203182.2800000003</v>
      </c>
      <c r="I48" s="23">
        <f t="shared" si="13"/>
        <v>507847.5</v>
      </c>
      <c r="J48" s="23">
        <f t="shared" si="13"/>
        <v>788411.8300000001</v>
      </c>
      <c r="K48" s="23">
        <f aca="true" t="shared" si="14" ref="K48:K57">SUM(B48:J48)</f>
        <v>32049412.25</v>
      </c>
    </row>
    <row r="49" spans="1:11" ht="17.25" customHeight="1">
      <c r="A49" s="34" t="s">
        <v>44</v>
      </c>
      <c r="B49" s="23">
        <f aca="true" t="shared" si="15" ref="B49:H49">ROUND(B30*B7,2)</f>
        <v>1395306.92</v>
      </c>
      <c r="C49" s="23">
        <f t="shared" si="15"/>
        <v>1941595.4</v>
      </c>
      <c r="D49" s="23">
        <f t="shared" si="15"/>
        <v>2160264.58</v>
      </c>
      <c r="E49" s="23">
        <f t="shared" si="15"/>
        <v>1334947.93</v>
      </c>
      <c r="F49" s="23">
        <f t="shared" si="15"/>
        <v>1827786.04</v>
      </c>
      <c r="G49" s="23">
        <f t="shared" si="15"/>
        <v>2644407.96</v>
      </c>
      <c r="H49" s="23">
        <f t="shared" si="15"/>
        <v>1327878.69</v>
      </c>
      <c r="I49" s="23">
        <f>ROUND(I30*I7,2)</f>
        <v>506781.78</v>
      </c>
      <c r="J49" s="23">
        <f>ROUND(J30*J7,2)</f>
        <v>786194.79</v>
      </c>
      <c r="K49" s="23">
        <f t="shared" si="14"/>
        <v>13925164.09</v>
      </c>
    </row>
    <row r="50" spans="1:11" ht="17.25" customHeight="1">
      <c r="A50" s="34" t="s">
        <v>45</v>
      </c>
      <c r="B50" s="19">
        <v>0</v>
      </c>
      <c r="C50" s="23">
        <f>ROUND(C31*C7,2)</f>
        <v>4315.74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4315.74</v>
      </c>
    </row>
    <row r="51" spans="1:11" ht="17.25" customHeight="1">
      <c r="A51" s="66" t="s">
        <v>106</v>
      </c>
      <c r="B51" s="67">
        <f aca="true" t="shared" si="16" ref="B51:H51">ROUND(B32*B7,2)</f>
        <v>-2410.55</v>
      </c>
      <c r="C51" s="67">
        <f t="shared" si="16"/>
        <v>-3067.39</v>
      </c>
      <c r="D51" s="67">
        <f t="shared" si="16"/>
        <v>-3086.45</v>
      </c>
      <c r="E51" s="67">
        <f t="shared" si="16"/>
        <v>-2054.45</v>
      </c>
      <c r="F51" s="67">
        <f t="shared" si="16"/>
        <v>-2916.42</v>
      </c>
      <c r="G51" s="67">
        <f t="shared" si="16"/>
        <v>-4149.34</v>
      </c>
      <c r="H51" s="67">
        <f t="shared" si="16"/>
        <v>-2143.17</v>
      </c>
      <c r="I51" s="19">
        <v>0</v>
      </c>
      <c r="J51" s="19">
        <v>0</v>
      </c>
      <c r="K51" s="67">
        <f>SUM(B51:J51)</f>
        <v>-19827.769999999997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17529.8</v>
      </c>
      <c r="I53" s="31">
        <f>+I35</f>
        <v>0</v>
      </c>
      <c r="J53" s="31">
        <f>+J35</f>
        <v>0</v>
      </c>
      <c r="K53" s="23">
        <f t="shared" si="14"/>
        <v>17529.8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-2086456.0999999999</v>
      </c>
      <c r="C61" s="35">
        <f t="shared" si="17"/>
        <v>-3007502.18</v>
      </c>
      <c r="D61" s="35">
        <f t="shared" si="17"/>
        <v>-3568096.4899999998</v>
      </c>
      <c r="E61" s="35">
        <f t="shared" si="17"/>
        <v>-2128566.44</v>
      </c>
      <c r="F61" s="35">
        <f t="shared" si="17"/>
        <v>-2746518.5300000003</v>
      </c>
      <c r="G61" s="35">
        <f t="shared" si="17"/>
        <v>-3762778.36</v>
      </c>
      <c r="H61" s="35">
        <f t="shared" si="17"/>
        <v>-1994725.94</v>
      </c>
      <c r="I61" s="35">
        <f t="shared" si="17"/>
        <v>-94722.49</v>
      </c>
      <c r="J61" s="35">
        <f t="shared" si="17"/>
        <v>-66727.81999999999</v>
      </c>
      <c r="K61" s="35">
        <f>SUM(B61:J61)</f>
        <v>-19456094.349999998</v>
      </c>
    </row>
    <row r="62" spans="1:11" ht="18.75" customHeight="1">
      <c r="A62" s="16" t="s">
        <v>75</v>
      </c>
      <c r="B62" s="35">
        <f aca="true" t="shared" si="18" ref="B62:J62">B63+B64+B65+B66+B67+B68</f>
        <v>-198817.7</v>
      </c>
      <c r="C62" s="35">
        <f t="shared" si="18"/>
        <v>-186061.34999999998</v>
      </c>
      <c r="D62" s="35">
        <f t="shared" si="18"/>
        <v>-171112.46000000002</v>
      </c>
      <c r="E62" s="35">
        <f t="shared" si="18"/>
        <v>-264157.32</v>
      </c>
      <c r="F62" s="35">
        <f t="shared" si="18"/>
        <v>-216212.33000000002</v>
      </c>
      <c r="G62" s="35">
        <f t="shared" si="18"/>
        <v>-240541.21000000002</v>
      </c>
      <c r="H62" s="35">
        <f t="shared" si="18"/>
        <v>-161329</v>
      </c>
      <c r="I62" s="35">
        <f t="shared" si="18"/>
        <v>-27413.2</v>
      </c>
      <c r="J62" s="35">
        <f t="shared" si="18"/>
        <v>-56350.2</v>
      </c>
      <c r="K62" s="35">
        <f aca="true" t="shared" si="19" ref="K62:K91">SUM(B62:J62)</f>
        <v>-1521994.77</v>
      </c>
    </row>
    <row r="63" spans="1:11" ht="18.75" customHeight="1">
      <c r="A63" s="12" t="s">
        <v>76</v>
      </c>
      <c r="B63" s="35">
        <f>-ROUND(B9*$D$3,2)</f>
        <v>-132715</v>
      </c>
      <c r="C63" s="35">
        <f aca="true" t="shared" si="20" ref="C63:J63">-ROUND(C9*$D$3,2)</f>
        <v>-177281.4</v>
      </c>
      <c r="D63" s="35">
        <f t="shared" si="20"/>
        <v>-145308.2</v>
      </c>
      <c r="E63" s="35">
        <f t="shared" si="20"/>
        <v>-120372.6</v>
      </c>
      <c r="F63" s="35">
        <f t="shared" si="20"/>
        <v>-139410.6</v>
      </c>
      <c r="G63" s="35">
        <f t="shared" si="20"/>
        <v>-181769.2</v>
      </c>
      <c r="H63" s="35">
        <f t="shared" si="20"/>
        <v>-161329</v>
      </c>
      <c r="I63" s="35">
        <f t="shared" si="20"/>
        <v>-27413.2</v>
      </c>
      <c r="J63" s="35">
        <f t="shared" si="20"/>
        <v>-56350.2</v>
      </c>
      <c r="K63" s="35">
        <f t="shared" si="19"/>
        <v>-1141949.4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-946.2</v>
      </c>
      <c r="C65" s="35">
        <v>-440.8</v>
      </c>
      <c r="D65" s="35">
        <v>-152</v>
      </c>
      <c r="E65" s="35">
        <v>-699.2</v>
      </c>
      <c r="F65" s="35">
        <v>-421.8</v>
      </c>
      <c r="G65" s="35">
        <v>-273.6</v>
      </c>
      <c r="H65" s="19">
        <v>0</v>
      </c>
      <c r="I65" s="19">
        <v>0</v>
      </c>
      <c r="J65" s="19">
        <v>0</v>
      </c>
      <c r="K65" s="35">
        <f t="shared" si="19"/>
        <v>-2933.6</v>
      </c>
    </row>
    <row r="66" spans="1:11" ht="18.75" customHeight="1">
      <c r="A66" s="12" t="s">
        <v>107</v>
      </c>
      <c r="B66" s="35">
        <v>-11548.2</v>
      </c>
      <c r="C66" s="35">
        <v>-4761.4</v>
      </c>
      <c r="D66" s="35">
        <v>-4035.6</v>
      </c>
      <c r="E66" s="35">
        <v>-4689.2</v>
      </c>
      <c r="F66" s="35">
        <v>-4176.2</v>
      </c>
      <c r="G66" s="35">
        <v>-4947.6</v>
      </c>
      <c r="H66" s="19">
        <v>0</v>
      </c>
      <c r="I66" s="19">
        <v>0</v>
      </c>
      <c r="J66" s="19">
        <v>0</v>
      </c>
      <c r="K66" s="35">
        <f t="shared" si="19"/>
        <v>-34158.200000000004</v>
      </c>
    </row>
    <row r="67" spans="1:11" ht="18.75" customHeight="1">
      <c r="A67" s="12" t="s">
        <v>53</v>
      </c>
      <c r="B67" s="35">
        <v>-53608.3</v>
      </c>
      <c r="C67" s="35">
        <v>-3577.75</v>
      </c>
      <c r="D67" s="35">
        <v>-21616.66</v>
      </c>
      <c r="E67" s="35">
        <v>-138396.32</v>
      </c>
      <c r="F67" s="35">
        <v>-72203.73</v>
      </c>
      <c r="G67" s="35">
        <v>-53550.81</v>
      </c>
      <c r="H67" s="19">
        <v>0</v>
      </c>
      <c r="I67" s="19">
        <v>0</v>
      </c>
      <c r="J67" s="19">
        <v>0</v>
      </c>
      <c r="K67" s="35">
        <f t="shared" si="19"/>
        <v>-342953.57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-1887638.4</v>
      </c>
      <c r="C69" s="67">
        <f t="shared" si="21"/>
        <v>-2821440.83</v>
      </c>
      <c r="D69" s="67">
        <f t="shared" si="21"/>
        <v>-3396984.03</v>
      </c>
      <c r="E69" s="67">
        <f t="shared" si="21"/>
        <v>-1864409.12</v>
      </c>
      <c r="F69" s="67">
        <f t="shared" si="21"/>
        <v>-2530306.2</v>
      </c>
      <c r="G69" s="67">
        <f t="shared" si="21"/>
        <v>-3522237.15</v>
      </c>
      <c r="H69" s="67">
        <f t="shared" si="21"/>
        <v>-1833396.94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-17934099.58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67">
        <v>-78124.31</v>
      </c>
      <c r="C95" s="67">
        <v>-116794.73</v>
      </c>
      <c r="D95" s="67">
        <v>-140764.18</v>
      </c>
      <c r="E95" s="67">
        <v>-77178.24</v>
      </c>
      <c r="F95" s="67">
        <v>-104717.61</v>
      </c>
      <c r="G95" s="67">
        <v>-145664.51</v>
      </c>
      <c r="H95" s="67">
        <v>-75870.01</v>
      </c>
      <c r="I95" s="19">
        <v>0</v>
      </c>
      <c r="J95" s="19">
        <v>0</v>
      </c>
      <c r="K95" s="67">
        <f>SUM(B95:J95)</f>
        <v>-739113.59</v>
      </c>
      <c r="L95" s="55"/>
    </row>
    <row r="96" spans="1:12" ht="18.75" customHeight="1">
      <c r="A96" s="12" t="s">
        <v>116</v>
      </c>
      <c r="B96" s="67">
        <v>-1795003.14</v>
      </c>
      <c r="C96" s="67">
        <v>-2683504.23</v>
      </c>
      <c r="D96" s="67">
        <v>-3234232.25</v>
      </c>
      <c r="E96" s="67">
        <v>-1773266.12</v>
      </c>
      <c r="F96" s="67">
        <v>-2406017.46</v>
      </c>
      <c r="G96" s="67">
        <v>-3346823.27</v>
      </c>
      <c r="H96" s="67">
        <v>-1743207.88</v>
      </c>
      <c r="I96" s="19">
        <v>0</v>
      </c>
      <c r="J96" s="19">
        <v>0</v>
      </c>
      <c r="K96" s="67">
        <f>SUM(B96:J96)</f>
        <v>-16982054.349999998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1240559.3699999996</v>
      </c>
      <c r="C104" s="24">
        <f t="shared" si="22"/>
        <v>1822046.02</v>
      </c>
      <c r="D104" s="24">
        <f t="shared" si="22"/>
        <v>2064782.4100000001</v>
      </c>
      <c r="E104" s="24">
        <f t="shared" si="22"/>
        <v>1118366.5000000002</v>
      </c>
      <c r="F104" s="24">
        <f t="shared" si="22"/>
        <v>1669063.0199999998</v>
      </c>
      <c r="G104" s="24">
        <f t="shared" si="22"/>
        <v>2478271.0600000005</v>
      </c>
      <c r="H104" s="24">
        <f t="shared" si="22"/>
        <v>1228521.5700000003</v>
      </c>
      <c r="I104" s="24">
        <f>+I105+I106</f>
        <v>413125.01</v>
      </c>
      <c r="J104" s="24">
        <f>+J105+J106</f>
        <v>735687.6500000001</v>
      </c>
      <c r="K104" s="48">
        <f>SUM(B104:J104)</f>
        <v>12770422.61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1221886.4899999998</v>
      </c>
      <c r="C105" s="24">
        <f t="shared" si="23"/>
        <v>1798563.21</v>
      </c>
      <c r="D105" s="24">
        <f t="shared" si="23"/>
        <v>2039341.31</v>
      </c>
      <c r="E105" s="24">
        <f t="shared" si="23"/>
        <v>1095980.9700000002</v>
      </c>
      <c r="F105" s="24">
        <f t="shared" si="23"/>
        <v>1645607.1799999997</v>
      </c>
      <c r="G105" s="24">
        <f t="shared" si="23"/>
        <v>2448673.3800000004</v>
      </c>
      <c r="H105" s="24">
        <f t="shared" si="23"/>
        <v>1208456.3400000003</v>
      </c>
      <c r="I105" s="24">
        <f t="shared" si="23"/>
        <v>413125.01</v>
      </c>
      <c r="J105" s="24">
        <f t="shared" si="23"/>
        <v>721684.0100000001</v>
      </c>
      <c r="K105" s="48">
        <f>SUM(B105:J105)</f>
        <v>12593317.9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12770422.61</v>
      </c>
      <c r="L112" s="54"/>
    </row>
    <row r="113" spans="1:11" ht="18.75" customHeight="1">
      <c r="A113" s="26" t="s">
        <v>71</v>
      </c>
      <c r="B113" s="27">
        <v>162498.34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162498.34</v>
      </c>
    </row>
    <row r="114" spans="1:11" ht="18.75" customHeight="1">
      <c r="A114" s="26" t="s">
        <v>72</v>
      </c>
      <c r="B114" s="27">
        <v>1078061.03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1078061.03</v>
      </c>
    </row>
    <row r="115" spans="1:11" ht="18.75" customHeight="1">
      <c r="A115" s="26" t="s">
        <v>73</v>
      </c>
      <c r="B115" s="40">
        <v>0</v>
      </c>
      <c r="C115" s="27">
        <f>+C104</f>
        <v>1822046.02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1822046.02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2064782.4100000001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2064782.4100000001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1118366.5000000002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1118366.5000000002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320412.32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320412.32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594814.68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594814.68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84896.7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84896.7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668939.31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668939.31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713786.4</v>
      </c>
      <c r="H122" s="40">
        <v>0</v>
      </c>
      <c r="I122" s="40">
        <v>0</v>
      </c>
      <c r="J122" s="40">
        <v>0</v>
      </c>
      <c r="K122" s="41">
        <f t="shared" si="25"/>
        <v>713786.4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58253.52</v>
      </c>
      <c r="H123" s="40">
        <v>0</v>
      </c>
      <c r="I123" s="40">
        <v>0</v>
      </c>
      <c r="J123" s="40">
        <v>0</v>
      </c>
      <c r="K123" s="41">
        <f t="shared" si="25"/>
        <v>58253.52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359758.51</v>
      </c>
      <c r="H124" s="40">
        <v>0</v>
      </c>
      <c r="I124" s="40">
        <v>0</v>
      </c>
      <c r="J124" s="40">
        <v>0</v>
      </c>
      <c r="K124" s="41">
        <f t="shared" si="25"/>
        <v>359758.51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330515.54</v>
      </c>
      <c r="H125" s="40">
        <v>0</v>
      </c>
      <c r="I125" s="40">
        <v>0</v>
      </c>
      <c r="J125" s="40">
        <v>0</v>
      </c>
      <c r="K125" s="41">
        <f t="shared" si="25"/>
        <v>330515.54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1015957.1</v>
      </c>
      <c r="H126" s="40">
        <v>0</v>
      </c>
      <c r="I126" s="40">
        <v>0</v>
      </c>
      <c r="J126" s="40">
        <v>0</v>
      </c>
      <c r="K126" s="41">
        <f t="shared" si="25"/>
        <v>1015957.1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446188.1</v>
      </c>
      <c r="I127" s="40">
        <v>0</v>
      </c>
      <c r="J127" s="40">
        <v>0</v>
      </c>
      <c r="K127" s="41">
        <f t="shared" si="25"/>
        <v>446188.1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782333.48</v>
      </c>
      <c r="I128" s="40">
        <v>0</v>
      </c>
      <c r="J128" s="40">
        <v>0</v>
      </c>
      <c r="K128" s="41">
        <f t="shared" si="25"/>
        <v>782333.48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413125.01</v>
      </c>
      <c r="J129" s="40">
        <v>0</v>
      </c>
      <c r="K129" s="41">
        <f t="shared" si="25"/>
        <v>413125.01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735687.64</v>
      </c>
      <c r="K130" s="44">
        <f t="shared" si="25"/>
        <v>735687.64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0.010000000125728548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2017-01-31T17:49:02Z</dcterms:modified>
  <cp:category/>
  <cp:version/>
  <cp:contentType/>
  <cp:contentStatus/>
</cp:coreProperties>
</file>