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<sst xmlns="http://schemas.openxmlformats.org/spreadsheetml/2006/main" count="134" uniqueCount="134">
  <si>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</si>
  <si>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</si>
  <si>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</si>
  <si>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</si>
  <si>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</si>
  <si>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</si>
  <si>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</si>
  <si>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</si>
  <si>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</si>
  <si>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</si>
  <si>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</si>
  <si>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</si>
  <si>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</si>
  <si>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</si>
  <si>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</si>
  <si>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</si>
  <si>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</si>
  <si>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</si>
  <si>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</si>
  <si>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</si>
  <si>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</si>
  <si>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</si>
  <si>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</si>
  <si>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</si>
  <si>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</si>
  <si>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</si>
  <si>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</si>
  <si>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</si>
  <si>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</si>
  <si>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</si>
  <si>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</si>
  <si>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</si>
  <si>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</si>
  <si>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</si>
  <si>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</si>
  <si>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</si>
  <si>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</si>
  <si>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</si>
  <si>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</si>
  <si>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</si>
  <si>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</si>
  <si>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</si>
  <si>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</si>
  <si>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</si>
  <si>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</si>
  <si>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</si>
  <si>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</si>
  <si>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</si>
  <si>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</si>
  <si>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</si>
  <si>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</si>
  <si>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</si>
  <si>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</si>
  <si>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</si>
  <si>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</si>
  <si>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</si>
  <si>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</si>
  <si>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</si>
  <si>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</si>
  <si>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</si>
  <si>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</si>
  <si>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</si>
  <si>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</si>
  <si>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</si>
  <si>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</si>
  <si>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</si>
  <si>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</si>
  <si>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</si>
  <si>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</si>
  <si>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</si>
  <si>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</si>
  <si>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</si>
  <si>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</si>
  <si>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</si>
  <si>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</si>
  <si>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</si>
  <si>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</si>
  <si>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</si>
  <si>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</si>
  <si>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</si>
  <si>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</si>
  <si>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</si>
  <si>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</si>
  <si>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</si>
  <si>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</si>
  <si>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</si>
  <si>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</si>
  <si>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</si>
  <si>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</si>
  <si>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</si>
  <si>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</si>
  <si>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</si>
  <si>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</si>
  <si>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</si>
  <si>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</si>
  <si>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</si>
  <si>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</si>
  <si>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</si>
  <si>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</si>
  <si>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</si>
  <si>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</si>
  <si>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</si>
  <si>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</si>
  <si>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</si>
  <si>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</si>
  <si>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</si>
  <si>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</si>
  <si>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</si>
  <si>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</si>
  <si>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</si>
  <si>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</si>
  <si>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</si>
  <si>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</si>
  <si>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</si>
  <si>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</si>
  <si>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</si>
  <si>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</si>
  <si>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</si>
  <si>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</si>
  <si>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</si>
  <si>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</si>
  <si>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</si>
  <si>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</si>
  <si>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</si>
  <si>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</si>
  <si>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</si>
  <si>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</si>
  <si>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</si>
  <si>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</si>
  <si>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</si>
  <si>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</si>
  <si>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</si>
  <si>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</si>
  <si>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15/01/17 - VENCIMENTO 30/01/17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</si>
</sst>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161967</v>
      </c>
      <c r="C7" s="9">
        <f t="shared" si="0"/>
        <v>211989</v>
      </c>
      <c r="D7" s="9">
        <f t="shared" si="0"/>
        <v>228302</v>
      </c>
      <c r="E7" s="9">
        <f t="shared" si="0"/>
        <v>129653</v>
      </c>
      <c r="F7" s="9">
        <f t="shared" si="0"/>
        <v>231256</v>
      </c>
      <c r="G7" s="9">
        <f t="shared" si="0"/>
        <v>377364</v>
      </c>
      <c r="H7" s="9">
        <f t="shared" si="0"/>
        <v>125370</v>
      </c>
      <c r="I7" s="9">
        <f t="shared" si="0"/>
        <v>25650</v>
      </c>
      <c r="J7" s="9">
        <f t="shared" si="0"/>
        <v>110963</v>
      </c>
      <c r="K7" s="9">
        <f t="shared" si="0"/>
        <v>1602514</v>
      </c>
      <c r="L7" s="52"/>
    </row>
    <row r="8" spans="1:11" ht="17.25" customHeight="1">
      <c r="A8" s="10" t="s">
        <v>99</v>
      </c>
      <c r="B8" s="11">
        <f>B9+B12+B16</f>
        <v>88777</v>
      </c>
      <c r="C8" s="11">
        <f aca="true" t="shared" si="1" ref="C8:J8">C9+C12+C16</f>
        <v>122508</v>
      </c>
      <c r="D8" s="11">
        <f t="shared" si="1"/>
        <v>121896</v>
      </c>
      <c r="E8" s="11">
        <f t="shared" si="1"/>
        <v>73685</v>
      </c>
      <c r="F8" s="11">
        <f t="shared" si="1"/>
        <v>124232</v>
      </c>
      <c r="G8" s="11">
        <f t="shared" si="1"/>
        <v>205449</v>
      </c>
      <c r="H8" s="11">
        <f t="shared" si="1"/>
        <v>76682</v>
      </c>
      <c r="I8" s="11">
        <f t="shared" si="1"/>
        <v>12574</v>
      </c>
      <c r="J8" s="11">
        <f t="shared" si="1"/>
        <v>62043</v>
      </c>
      <c r="K8" s="11">
        <f>SUM(B8:J8)</f>
        <v>887846</v>
      </c>
    </row>
    <row r="9" spans="1:11" ht="17.25" customHeight="1">
      <c r="A9" s="15" t="s">
        <v>17</v>
      </c>
      <c r="B9" s="13">
        <f>+B10+B11</f>
        <v>16244</v>
      </c>
      <c r="C9" s="13">
        <f aca="true" t="shared" si="2" ref="C9:J9">+C10+C11</f>
        <v>24010</v>
      </c>
      <c r="D9" s="13">
        <f t="shared" si="2"/>
        <v>22594</v>
      </c>
      <c r="E9" s="13">
        <f t="shared" si="2"/>
        <v>13945</v>
      </c>
      <c r="F9" s="13">
        <f t="shared" si="2"/>
        <v>19661</v>
      </c>
      <c r="G9" s="13">
        <f t="shared" si="2"/>
        <v>24326</v>
      </c>
      <c r="H9" s="13">
        <f t="shared" si="2"/>
        <v>15095</v>
      </c>
      <c r="I9" s="13">
        <f t="shared" si="2"/>
        <v>2817</v>
      </c>
      <c r="J9" s="13">
        <f t="shared" si="2"/>
        <v>11184</v>
      </c>
      <c r="K9" s="11">
        <f>SUM(B9:J9)</f>
        <v>149876</v>
      </c>
    </row>
    <row r="10" spans="1:11" ht="17.25" customHeight="1">
      <c r="A10" s="29" t="s">
        <v>18</v>
      </c>
      <c r="B10" s="13">
        <v>16244</v>
      </c>
      <c r="C10" s="13">
        <v>24010</v>
      </c>
      <c r="D10" s="13">
        <v>22594</v>
      </c>
      <c r="E10" s="13">
        <v>13945</v>
      </c>
      <c r="F10" s="13">
        <v>19661</v>
      </c>
      <c r="G10" s="13">
        <v>24326</v>
      </c>
      <c r="H10" s="13">
        <v>15095</v>
      </c>
      <c r="I10" s="13">
        <v>2817</v>
      </c>
      <c r="J10" s="13">
        <v>11184</v>
      </c>
      <c r="K10" s="11">
        <f>SUM(B10:J10)</f>
        <v>149876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58655</v>
      </c>
      <c r="C12" s="17">
        <f t="shared" si="3"/>
        <v>81674</v>
      </c>
      <c r="D12" s="17">
        <f t="shared" si="3"/>
        <v>81238</v>
      </c>
      <c r="E12" s="17">
        <f t="shared" si="3"/>
        <v>49308</v>
      </c>
      <c r="F12" s="17">
        <f t="shared" si="3"/>
        <v>82494</v>
      </c>
      <c r="G12" s="17">
        <f t="shared" si="3"/>
        <v>139801</v>
      </c>
      <c r="H12" s="17">
        <f t="shared" si="3"/>
        <v>50804</v>
      </c>
      <c r="I12" s="17">
        <f t="shared" si="3"/>
        <v>7769</v>
      </c>
      <c r="J12" s="17">
        <f t="shared" si="3"/>
        <v>41527</v>
      </c>
      <c r="K12" s="11">
        <f aca="true" t="shared" si="4" ref="K12:K27">SUM(B12:J12)</f>
        <v>593270</v>
      </c>
    </row>
    <row r="13" spans="1:13" ht="17.25" customHeight="1">
      <c r="A13" s="14" t="s">
        <v>20</v>
      </c>
      <c r="B13" s="13">
        <v>29095</v>
      </c>
      <c r="C13" s="13">
        <v>44029</v>
      </c>
      <c r="D13" s="13">
        <v>43626</v>
      </c>
      <c r="E13" s="13">
        <v>26491</v>
      </c>
      <c r="F13" s="13">
        <v>40917</v>
      </c>
      <c r="G13" s="13">
        <v>64992</v>
      </c>
      <c r="H13" s="13">
        <v>23547</v>
      </c>
      <c r="I13" s="13">
        <v>4501</v>
      </c>
      <c r="J13" s="13">
        <v>22401</v>
      </c>
      <c r="K13" s="11">
        <f t="shared" si="4"/>
        <v>299599</v>
      </c>
      <c r="L13" s="52"/>
      <c r="M13" s="53"/>
    </row>
    <row r="14" spans="1:12" ht="17.25" customHeight="1">
      <c r="A14" s="14" t="s">
        <v>21</v>
      </c>
      <c r="B14" s="13">
        <v>29049</v>
      </c>
      <c r="C14" s="13">
        <v>36922</v>
      </c>
      <c r="D14" s="13">
        <v>37118</v>
      </c>
      <c r="E14" s="13">
        <v>22408</v>
      </c>
      <c r="F14" s="13">
        <v>41008</v>
      </c>
      <c r="G14" s="13">
        <v>73904</v>
      </c>
      <c r="H14" s="13">
        <v>26600</v>
      </c>
      <c r="I14" s="13">
        <v>3190</v>
      </c>
      <c r="J14" s="13">
        <v>18908</v>
      </c>
      <c r="K14" s="11">
        <f t="shared" si="4"/>
        <v>289107</v>
      </c>
      <c r="L14" s="52"/>
    </row>
    <row r="15" spans="1:11" ht="17.25" customHeight="1">
      <c r="A15" s="14" t="s">
        <v>22</v>
      </c>
      <c r="B15" s="13">
        <v>511</v>
      </c>
      <c r="C15" s="13">
        <v>723</v>
      </c>
      <c r="D15" s="13">
        <v>494</v>
      </c>
      <c r="E15" s="13">
        <v>409</v>
      </c>
      <c r="F15" s="13">
        <v>569</v>
      </c>
      <c r="G15" s="13">
        <v>905</v>
      </c>
      <c r="H15" s="13">
        <v>657</v>
      </c>
      <c r="I15" s="13">
        <v>78</v>
      </c>
      <c r="J15" s="13">
        <v>218</v>
      </c>
      <c r="K15" s="11">
        <f t="shared" si="4"/>
        <v>4564</v>
      </c>
    </row>
    <row r="16" spans="1:11" ht="17.25" customHeight="1">
      <c r="A16" s="15" t="s">
        <v>95</v>
      </c>
      <c r="B16" s="13">
        <f>B17+B18+B19</f>
        <v>13878</v>
      </c>
      <c r="C16" s="13">
        <f aca="true" t="shared" si="5" ref="C16:J16">C17+C18+C19</f>
        <v>16824</v>
      </c>
      <c r="D16" s="13">
        <f t="shared" si="5"/>
        <v>18064</v>
      </c>
      <c r="E16" s="13">
        <f t="shared" si="5"/>
        <v>10432</v>
      </c>
      <c r="F16" s="13">
        <f t="shared" si="5"/>
        <v>22077</v>
      </c>
      <c r="G16" s="13">
        <f t="shared" si="5"/>
        <v>41322</v>
      </c>
      <c r="H16" s="13">
        <f t="shared" si="5"/>
        <v>10783</v>
      </c>
      <c r="I16" s="13">
        <f t="shared" si="5"/>
        <v>1988</v>
      </c>
      <c r="J16" s="13">
        <f t="shared" si="5"/>
        <v>9332</v>
      </c>
      <c r="K16" s="11">
        <f t="shared" si="4"/>
        <v>144700</v>
      </c>
    </row>
    <row r="17" spans="1:11" ht="17.25" customHeight="1">
      <c r="A17" s="14" t="s">
        <v>96</v>
      </c>
      <c r="B17" s="13">
        <v>6857</v>
      </c>
      <c r="C17" s="13">
        <v>9093</v>
      </c>
      <c r="D17" s="13">
        <v>9027</v>
      </c>
      <c r="E17" s="13">
        <v>5389</v>
      </c>
      <c r="F17" s="13">
        <v>10737</v>
      </c>
      <c r="G17" s="13">
        <v>17110</v>
      </c>
      <c r="H17" s="13">
        <v>5142</v>
      </c>
      <c r="I17" s="13">
        <v>1108</v>
      </c>
      <c r="J17" s="13">
        <v>4532</v>
      </c>
      <c r="K17" s="11">
        <f t="shared" si="4"/>
        <v>68995</v>
      </c>
    </row>
    <row r="18" spans="1:11" ht="17.25" customHeight="1">
      <c r="A18" s="14" t="s">
        <v>97</v>
      </c>
      <c r="B18" s="13">
        <v>7007</v>
      </c>
      <c r="C18" s="13">
        <v>7702</v>
      </c>
      <c r="D18" s="13">
        <v>9015</v>
      </c>
      <c r="E18" s="13">
        <v>5028</v>
      </c>
      <c r="F18" s="13">
        <v>11313</v>
      </c>
      <c r="G18" s="13">
        <v>24184</v>
      </c>
      <c r="H18" s="13">
        <v>5633</v>
      </c>
      <c r="I18" s="13">
        <v>879</v>
      </c>
      <c r="J18" s="13">
        <v>4789</v>
      </c>
      <c r="K18" s="11">
        <f t="shared" si="4"/>
        <v>75550</v>
      </c>
    </row>
    <row r="19" spans="1:11" ht="17.25" customHeight="1">
      <c r="A19" s="14" t="s">
        <v>98</v>
      </c>
      <c r="B19" s="13">
        <v>14</v>
      </c>
      <c r="C19" s="13">
        <v>29</v>
      </c>
      <c r="D19" s="13">
        <v>22</v>
      </c>
      <c r="E19" s="13">
        <v>15</v>
      </c>
      <c r="F19" s="13">
        <v>27</v>
      </c>
      <c r="G19" s="13">
        <v>28</v>
      </c>
      <c r="H19" s="13">
        <v>8</v>
      </c>
      <c r="I19" s="13">
        <v>1</v>
      </c>
      <c r="J19" s="13">
        <v>11</v>
      </c>
      <c r="K19" s="11">
        <f t="shared" si="4"/>
        <v>155</v>
      </c>
    </row>
    <row r="20" spans="1:11" ht="17.25" customHeight="1">
      <c r="A20" s="16" t="s">
        <v>23</v>
      </c>
      <c r="B20" s="11">
        <f>+B21+B22+B23</f>
        <v>48681</v>
      </c>
      <c r="C20" s="11">
        <f aca="true" t="shared" si="6" ref="C20:J20">+C21+C22+C23</f>
        <v>54510</v>
      </c>
      <c r="D20" s="11">
        <f t="shared" si="6"/>
        <v>64613</v>
      </c>
      <c r="E20" s="11">
        <f t="shared" si="6"/>
        <v>33254</v>
      </c>
      <c r="F20" s="11">
        <f t="shared" si="6"/>
        <v>75221</v>
      </c>
      <c r="G20" s="11">
        <f t="shared" si="6"/>
        <v>131014</v>
      </c>
      <c r="H20" s="11">
        <f t="shared" si="6"/>
        <v>33144</v>
      </c>
      <c r="I20" s="11">
        <f t="shared" si="6"/>
        <v>7126</v>
      </c>
      <c r="J20" s="11">
        <f t="shared" si="6"/>
        <v>28625</v>
      </c>
      <c r="K20" s="11">
        <f t="shared" si="4"/>
        <v>476188</v>
      </c>
    </row>
    <row r="21" spans="1:12" ht="17.25" customHeight="1">
      <c r="A21" s="12" t="s">
        <v>24</v>
      </c>
      <c r="B21" s="13">
        <v>28150</v>
      </c>
      <c r="C21" s="13">
        <v>34762</v>
      </c>
      <c r="D21" s="13">
        <v>40911</v>
      </c>
      <c r="E21" s="13">
        <v>21095</v>
      </c>
      <c r="F21" s="13">
        <v>43798</v>
      </c>
      <c r="G21" s="13">
        <v>68602</v>
      </c>
      <c r="H21" s="13">
        <v>19118</v>
      </c>
      <c r="I21" s="13">
        <v>4786</v>
      </c>
      <c r="J21" s="13">
        <v>17715</v>
      </c>
      <c r="K21" s="11">
        <f t="shared" si="4"/>
        <v>278937</v>
      </c>
      <c r="L21" s="52"/>
    </row>
    <row r="22" spans="1:12" ht="17.25" customHeight="1">
      <c r="A22" s="12" t="s">
        <v>25</v>
      </c>
      <c r="B22" s="13">
        <v>20289</v>
      </c>
      <c r="C22" s="13">
        <v>19486</v>
      </c>
      <c r="D22" s="13">
        <v>23464</v>
      </c>
      <c r="E22" s="13">
        <v>12015</v>
      </c>
      <c r="F22" s="13">
        <v>31183</v>
      </c>
      <c r="G22" s="13">
        <v>61951</v>
      </c>
      <c r="H22" s="13">
        <v>13821</v>
      </c>
      <c r="I22" s="13">
        <v>2311</v>
      </c>
      <c r="J22" s="13">
        <v>10802</v>
      </c>
      <c r="K22" s="11">
        <f t="shared" si="4"/>
        <v>195322</v>
      </c>
      <c r="L22" s="52"/>
    </row>
    <row r="23" spans="1:11" ht="17.25" customHeight="1">
      <c r="A23" s="12" t="s">
        <v>26</v>
      </c>
      <c r="B23" s="13">
        <v>242</v>
      </c>
      <c r="C23" s="13">
        <v>262</v>
      </c>
      <c r="D23" s="13">
        <v>238</v>
      </c>
      <c r="E23" s="13">
        <v>144</v>
      </c>
      <c r="F23" s="13">
        <v>240</v>
      </c>
      <c r="G23" s="13">
        <v>461</v>
      </c>
      <c r="H23" s="13">
        <v>205</v>
      </c>
      <c r="I23" s="13">
        <v>29</v>
      </c>
      <c r="J23" s="13">
        <v>108</v>
      </c>
      <c r="K23" s="11">
        <f t="shared" si="4"/>
        <v>1929</v>
      </c>
    </row>
    <row r="24" spans="1:11" ht="17.25" customHeight="1">
      <c r="A24" s="16" t="s">
        <v>27</v>
      </c>
      <c r="B24" s="13">
        <f>+B25+B26</f>
        <v>24509</v>
      </c>
      <c r="C24" s="13">
        <f aca="true" t="shared" si="7" ref="C24:J24">+C25+C26</f>
        <v>34971</v>
      </c>
      <c r="D24" s="13">
        <f t="shared" si="7"/>
        <v>41793</v>
      </c>
      <c r="E24" s="13">
        <f t="shared" si="7"/>
        <v>22714</v>
      </c>
      <c r="F24" s="13">
        <f t="shared" si="7"/>
        <v>31803</v>
      </c>
      <c r="G24" s="13">
        <f t="shared" si="7"/>
        <v>40901</v>
      </c>
      <c r="H24" s="13">
        <f t="shared" si="7"/>
        <v>14881</v>
      </c>
      <c r="I24" s="13">
        <f t="shared" si="7"/>
        <v>5950</v>
      </c>
      <c r="J24" s="13">
        <f t="shared" si="7"/>
        <v>20295</v>
      </c>
      <c r="K24" s="11">
        <f t="shared" si="4"/>
        <v>237817</v>
      </c>
    </row>
    <row r="25" spans="1:12" ht="17.25" customHeight="1">
      <c r="A25" s="12" t="s">
        <v>131</v>
      </c>
      <c r="B25" s="13">
        <v>24507</v>
      </c>
      <c r="C25" s="13">
        <v>34966</v>
      </c>
      <c r="D25" s="13">
        <v>41792</v>
      </c>
      <c r="E25" s="13">
        <v>22712</v>
      </c>
      <c r="F25" s="13">
        <v>31799</v>
      </c>
      <c r="G25" s="13">
        <v>40893</v>
      </c>
      <c r="H25" s="13">
        <v>14881</v>
      </c>
      <c r="I25" s="13">
        <v>5950</v>
      </c>
      <c r="J25" s="13">
        <v>20294</v>
      </c>
      <c r="K25" s="11">
        <f t="shared" si="4"/>
        <v>237794</v>
      </c>
      <c r="L25" s="52"/>
    </row>
    <row r="26" spans="1:12" ht="17.25" customHeight="1">
      <c r="A26" s="12" t="s">
        <v>132</v>
      </c>
      <c r="B26" s="13">
        <v>2</v>
      </c>
      <c r="C26" s="13">
        <v>5</v>
      </c>
      <c r="D26" s="13">
        <v>1</v>
      </c>
      <c r="E26" s="13">
        <v>2</v>
      </c>
      <c r="F26" s="13">
        <v>4</v>
      </c>
      <c r="G26" s="13">
        <v>8</v>
      </c>
      <c r="H26" s="13">
        <v>0</v>
      </c>
      <c r="I26" s="13">
        <v>0</v>
      </c>
      <c r="J26" s="13">
        <v>1</v>
      </c>
      <c r="K26" s="11">
        <f t="shared" si="4"/>
        <v>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663</v>
      </c>
      <c r="I27" s="11">
        <v>0</v>
      </c>
      <c r="J27" s="11">
        <v>0</v>
      </c>
      <c r="K27" s="11">
        <f t="shared" si="4"/>
        <v>663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29483.12</v>
      </c>
      <c r="I35" s="19">
        <v>0</v>
      </c>
      <c r="J35" s="19">
        <v>0</v>
      </c>
      <c r="K35" s="23">
        <f>SUM(B35:J35)</f>
        <v>29483.12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471996.23</v>
      </c>
      <c r="C47" s="22">
        <f aca="true" t="shared" si="12" ref="C47:H47">+C48+C57</f>
        <v>687184.35</v>
      </c>
      <c r="D47" s="22">
        <f t="shared" si="12"/>
        <v>829651.03</v>
      </c>
      <c r="E47" s="22">
        <f t="shared" si="12"/>
        <v>411123.28</v>
      </c>
      <c r="F47" s="22">
        <f t="shared" si="12"/>
        <v>708838.13</v>
      </c>
      <c r="G47" s="22">
        <f t="shared" si="12"/>
        <v>973494.26</v>
      </c>
      <c r="H47" s="22">
        <f t="shared" si="12"/>
        <v>410003.7299999999</v>
      </c>
      <c r="I47" s="22">
        <f>+I48+I57</f>
        <v>130631.57</v>
      </c>
      <c r="J47" s="22">
        <f>+J48+J57</f>
        <v>348854.47</v>
      </c>
      <c r="K47" s="22">
        <f>SUM(B47:J47)</f>
        <v>4971777.05</v>
      </c>
    </row>
    <row r="48" spans="1:11" ht="17.25" customHeight="1">
      <c r="A48" s="16" t="s">
        <v>113</v>
      </c>
      <c r="B48" s="23">
        <f>SUM(B49:B56)</f>
        <v>453323.35</v>
      </c>
      <c r="C48" s="23">
        <f aca="true" t="shared" si="13" ref="C48:J48">SUM(C49:C56)</f>
        <v>663701.5399999999</v>
      </c>
      <c r="D48" s="23">
        <f t="shared" si="13"/>
        <v>804209.93</v>
      </c>
      <c r="E48" s="23">
        <f t="shared" si="13"/>
        <v>388737.75</v>
      </c>
      <c r="F48" s="23">
        <f t="shared" si="13"/>
        <v>685382.29</v>
      </c>
      <c r="G48" s="23">
        <f t="shared" si="13"/>
        <v>943896.58</v>
      </c>
      <c r="H48" s="23">
        <f t="shared" si="13"/>
        <v>389938.49999999994</v>
      </c>
      <c r="I48" s="23">
        <f t="shared" si="13"/>
        <v>130631.57</v>
      </c>
      <c r="J48" s="23">
        <f t="shared" si="13"/>
        <v>334850.82999999996</v>
      </c>
      <c r="K48" s="23">
        <f aca="true" t="shared" si="14" ref="K48:K57">SUM(B48:J48)</f>
        <v>4794672.34</v>
      </c>
    </row>
    <row r="49" spans="1:11" ht="17.25" customHeight="1">
      <c r="A49" s="34" t="s">
        <v>44</v>
      </c>
      <c r="B49" s="23">
        <f aca="true" t="shared" si="15" ref="B49:H49">ROUND(B30*B7,2)</f>
        <v>450009.11</v>
      </c>
      <c r="C49" s="23">
        <f t="shared" si="15"/>
        <v>657505.08</v>
      </c>
      <c r="D49" s="23">
        <f t="shared" si="15"/>
        <v>798965.68</v>
      </c>
      <c r="E49" s="23">
        <f t="shared" si="15"/>
        <v>385886.22</v>
      </c>
      <c r="F49" s="23">
        <f t="shared" si="15"/>
        <v>681187.67</v>
      </c>
      <c r="G49" s="23">
        <f t="shared" si="15"/>
        <v>937938.22</v>
      </c>
      <c r="H49" s="23">
        <f t="shared" si="15"/>
        <v>357317.04</v>
      </c>
      <c r="I49" s="23">
        <f>ROUND(I30*I7,2)</f>
        <v>129565.85</v>
      </c>
      <c r="J49" s="23">
        <f>ROUND(J30*J7,2)</f>
        <v>332633.79</v>
      </c>
      <c r="K49" s="23">
        <f t="shared" si="14"/>
        <v>4731008.659999999</v>
      </c>
    </row>
    <row r="50" spans="1:11" ht="17.25" customHeight="1">
      <c r="A50" s="34" t="s">
        <v>45</v>
      </c>
      <c r="B50" s="19">
        <v>0</v>
      </c>
      <c r="C50" s="23">
        <f>ROUND(C31*C7,2)</f>
        <v>1461.49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1461.49</v>
      </c>
    </row>
    <row r="51" spans="1:11" ht="17.25" customHeight="1">
      <c r="A51" s="66" t="s">
        <v>106</v>
      </c>
      <c r="B51" s="67">
        <f aca="true" t="shared" si="16" ref="B51:H51">ROUND(B32*B7,2)</f>
        <v>-777.44</v>
      </c>
      <c r="C51" s="67">
        <f t="shared" si="16"/>
        <v>-1038.75</v>
      </c>
      <c r="D51" s="67">
        <f t="shared" si="16"/>
        <v>-1141.51</v>
      </c>
      <c r="E51" s="67">
        <f t="shared" si="16"/>
        <v>-593.87</v>
      </c>
      <c r="F51" s="67">
        <f t="shared" si="16"/>
        <v>-1086.9</v>
      </c>
      <c r="G51" s="67">
        <f t="shared" si="16"/>
        <v>-1471.72</v>
      </c>
      <c r="H51" s="67">
        <f t="shared" si="16"/>
        <v>-576.7</v>
      </c>
      <c r="I51" s="19">
        <v>0</v>
      </c>
      <c r="J51" s="19">
        <v>0</v>
      </c>
      <c r="K51" s="67">
        <f>SUM(B51:J51)</f>
        <v>-6686.889999999999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29483.12</v>
      </c>
      <c r="I53" s="31">
        <f>+I35</f>
        <v>0</v>
      </c>
      <c r="J53" s="31">
        <f>+J35</f>
        <v>0</v>
      </c>
      <c r="K53" s="23">
        <f t="shared" si="14"/>
        <v>29483.12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-61727.2</v>
      </c>
      <c r="C61" s="35">
        <f t="shared" si="17"/>
        <v>-91314.63</v>
      </c>
      <c r="D61" s="35">
        <f t="shared" si="17"/>
        <v>-87930.98999999999</v>
      </c>
      <c r="E61" s="35">
        <f t="shared" si="17"/>
        <v>-52991</v>
      </c>
      <c r="F61" s="35">
        <f t="shared" si="17"/>
        <v>-75092.45</v>
      </c>
      <c r="G61" s="35">
        <f t="shared" si="17"/>
        <v>-92944.84</v>
      </c>
      <c r="H61" s="35">
        <f t="shared" si="17"/>
        <v>-57361</v>
      </c>
      <c r="I61" s="35">
        <f t="shared" si="17"/>
        <v>-12980.08</v>
      </c>
      <c r="J61" s="35">
        <f t="shared" si="17"/>
        <v>-42499.2</v>
      </c>
      <c r="K61" s="35">
        <f>SUM(B61:J61)</f>
        <v>-574841.3899999999</v>
      </c>
    </row>
    <row r="62" spans="1:11" ht="18.75" customHeight="1">
      <c r="A62" s="16" t="s">
        <v>75</v>
      </c>
      <c r="B62" s="35">
        <f aca="true" t="shared" si="18" ref="B62:J62">B63+B64+B65+B66+B67+B68</f>
        <v>-61727.2</v>
      </c>
      <c r="C62" s="35">
        <f t="shared" si="18"/>
        <v>-91238</v>
      </c>
      <c r="D62" s="35">
        <f t="shared" si="18"/>
        <v>-85857.2</v>
      </c>
      <c r="E62" s="35">
        <f t="shared" si="18"/>
        <v>-52991</v>
      </c>
      <c r="F62" s="35">
        <f t="shared" si="18"/>
        <v>-74711.8</v>
      </c>
      <c r="G62" s="35">
        <f t="shared" si="18"/>
        <v>-92438.8</v>
      </c>
      <c r="H62" s="35">
        <f t="shared" si="18"/>
        <v>-57361</v>
      </c>
      <c r="I62" s="35">
        <f t="shared" si="18"/>
        <v>-10704.6</v>
      </c>
      <c r="J62" s="35">
        <f t="shared" si="18"/>
        <v>-42499.2</v>
      </c>
      <c r="K62" s="35">
        <f aca="true" t="shared" si="19" ref="K62:K91">SUM(B62:J62)</f>
        <v>-569528.7999999999</v>
      </c>
    </row>
    <row r="63" spans="1:11" ht="18.75" customHeight="1">
      <c r="A63" s="12" t="s">
        <v>76</v>
      </c>
      <c r="B63" s="35">
        <f>-ROUND(B9*$D$3,2)</f>
        <v>-61727.2</v>
      </c>
      <c r="C63" s="35">
        <f aca="true" t="shared" si="20" ref="C63:J63">-ROUND(C9*$D$3,2)</f>
        <v>-91238</v>
      </c>
      <c r="D63" s="35">
        <f t="shared" si="20"/>
        <v>-85857.2</v>
      </c>
      <c r="E63" s="35">
        <f t="shared" si="20"/>
        <v>-52991</v>
      </c>
      <c r="F63" s="35">
        <f t="shared" si="20"/>
        <v>-74711.8</v>
      </c>
      <c r="G63" s="35">
        <f t="shared" si="20"/>
        <v>-92438.8</v>
      </c>
      <c r="H63" s="35">
        <f t="shared" si="20"/>
        <v>-57361</v>
      </c>
      <c r="I63" s="35">
        <f t="shared" si="20"/>
        <v>-10704.6</v>
      </c>
      <c r="J63" s="35">
        <f t="shared" si="20"/>
        <v>-42499.2</v>
      </c>
      <c r="K63" s="35">
        <f t="shared" si="19"/>
        <v>-569528.7999999999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410269.02999999997</v>
      </c>
      <c r="C104" s="24">
        <f t="shared" si="22"/>
        <v>595869.72</v>
      </c>
      <c r="D104" s="24">
        <f t="shared" si="22"/>
        <v>741720.04</v>
      </c>
      <c r="E104" s="24">
        <f t="shared" si="22"/>
        <v>358132.28</v>
      </c>
      <c r="F104" s="24">
        <f t="shared" si="22"/>
        <v>633745.6799999999</v>
      </c>
      <c r="G104" s="24">
        <f t="shared" si="22"/>
        <v>880549.4199999999</v>
      </c>
      <c r="H104" s="24">
        <f t="shared" si="22"/>
        <v>352642.7299999999</v>
      </c>
      <c r="I104" s="24">
        <f>+I105+I106</f>
        <v>117651.49</v>
      </c>
      <c r="J104" s="24">
        <f>+J105+J106</f>
        <v>306355.26999999996</v>
      </c>
      <c r="K104" s="48">
        <f>SUM(B104:J104)</f>
        <v>4396935.66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391596.14999999997</v>
      </c>
      <c r="C105" s="24">
        <f t="shared" si="23"/>
        <v>572386.9099999999</v>
      </c>
      <c r="D105" s="24">
        <f t="shared" si="23"/>
        <v>716278.9400000001</v>
      </c>
      <c r="E105" s="24">
        <f t="shared" si="23"/>
        <v>335746.75</v>
      </c>
      <c r="F105" s="24">
        <f t="shared" si="23"/>
        <v>610289.84</v>
      </c>
      <c r="G105" s="24">
        <f t="shared" si="23"/>
        <v>850951.7399999999</v>
      </c>
      <c r="H105" s="24">
        <f t="shared" si="23"/>
        <v>332577.49999999994</v>
      </c>
      <c r="I105" s="24">
        <f t="shared" si="23"/>
        <v>117651.49</v>
      </c>
      <c r="J105" s="24">
        <f t="shared" si="23"/>
        <v>292351.62999999995</v>
      </c>
      <c r="K105" s="48">
        <f>SUM(B105:J105)</f>
        <v>4219830.95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4396935.680000001</v>
      </c>
      <c r="L112" s="54"/>
    </row>
    <row r="113" spans="1:11" ht="18.75" customHeight="1">
      <c r="A113" s="26" t="s">
        <v>71</v>
      </c>
      <c r="B113" s="27">
        <v>52712.16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52712.16</v>
      </c>
    </row>
    <row r="114" spans="1:11" ht="18.75" customHeight="1">
      <c r="A114" s="26" t="s">
        <v>72</v>
      </c>
      <c r="B114" s="27">
        <v>357556.87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357556.87</v>
      </c>
    </row>
    <row r="115" spans="1:11" ht="18.75" customHeight="1">
      <c r="A115" s="26" t="s">
        <v>73</v>
      </c>
      <c r="B115" s="40">
        <v>0</v>
      </c>
      <c r="C115" s="27">
        <f>+C104</f>
        <v>595869.72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595869.72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741720.04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741720.04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358132.28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358132.28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121644.47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121644.47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224575.41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224575.41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38222.41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38222.41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249303.4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249303.4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259683.86</v>
      </c>
      <c r="H122" s="40">
        <v>0</v>
      </c>
      <c r="I122" s="40">
        <v>0</v>
      </c>
      <c r="J122" s="40">
        <v>0</v>
      </c>
      <c r="K122" s="41">
        <f t="shared" si="25"/>
        <v>259683.86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26296.13</v>
      </c>
      <c r="H123" s="40">
        <v>0</v>
      </c>
      <c r="I123" s="40">
        <v>0</v>
      </c>
      <c r="J123" s="40">
        <v>0</v>
      </c>
      <c r="K123" s="41">
        <f t="shared" si="25"/>
        <v>26296.13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124933.91</v>
      </c>
      <c r="H124" s="40">
        <v>0</v>
      </c>
      <c r="I124" s="40">
        <v>0</v>
      </c>
      <c r="J124" s="40">
        <v>0</v>
      </c>
      <c r="K124" s="41">
        <f t="shared" si="25"/>
        <v>124933.91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120317.36</v>
      </c>
      <c r="H125" s="40">
        <v>0</v>
      </c>
      <c r="I125" s="40">
        <v>0</v>
      </c>
      <c r="J125" s="40">
        <v>0</v>
      </c>
      <c r="K125" s="41">
        <f t="shared" si="25"/>
        <v>120317.36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349318.17</v>
      </c>
      <c r="H126" s="40">
        <v>0</v>
      </c>
      <c r="I126" s="40">
        <v>0</v>
      </c>
      <c r="J126" s="40">
        <v>0</v>
      </c>
      <c r="K126" s="41">
        <f t="shared" si="25"/>
        <v>349318.17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126547.93</v>
      </c>
      <c r="I127" s="40">
        <v>0</v>
      </c>
      <c r="J127" s="40">
        <v>0</v>
      </c>
      <c r="K127" s="41">
        <f t="shared" si="25"/>
        <v>126547.93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226094.8</v>
      </c>
      <c r="I128" s="40">
        <v>0</v>
      </c>
      <c r="J128" s="40">
        <v>0</v>
      </c>
      <c r="K128" s="41">
        <f t="shared" si="25"/>
        <v>226094.8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117651.49</v>
      </c>
      <c r="J129" s="40">
        <v>0</v>
      </c>
      <c r="K129" s="41">
        <f t="shared" si="25"/>
        <v>117651.49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306355.27</v>
      </c>
      <c r="K130" s="44">
        <f t="shared" si="25"/>
        <v>306355.27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2017-01-27T17:28:21Z</dcterms:modified>
  <cp:category/>
  <cp:version/>
  <cp:contentType/>
  <cp:contentStatus/>
</cp:coreProperties>
</file>