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<sst xmlns="http://schemas.openxmlformats.org/spreadsheetml/2006/main" count="134" uniqueCount="134">
  <si>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</si>
  <si>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</si>
  <si>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</si>
  <si>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</si>
  <si>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</si>
  <si>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</si>
  <si>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</si>
  <si>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</si>
  <si>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</si>
  <si>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</si>
  <si>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</si>
  <si>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</si>
  <si>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</si>
  <si>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</si>
  <si>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</si>
  <si>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</si>
  <si>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</si>
  <si>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</si>
  <si>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</si>
  <si>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</si>
  <si>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</si>
  <si>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</si>
  <si>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</si>
  <si>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</si>
  <si>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</si>
  <si>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</si>
  <si>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</si>
  <si>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</si>
  <si>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</si>
  <si>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</si>
  <si>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</si>
  <si>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</si>
  <si>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</si>
  <si>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</si>
  <si>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</si>
  <si>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</si>
  <si>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</si>
  <si>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</si>
  <si>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</si>
  <si>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</si>
  <si>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</si>
  <si>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</si>
  <si>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</si>
  <si>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</si>
  <si>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</si>
  <si>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</si>
  <si>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</si>
  <si>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</si>
  <si>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</si>
  <si>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</si>
  <si>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</si>
  <si>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</si>
  <si>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</si>
  <si>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</si>
  <si>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</si>
  <si>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</si>
  <si>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</si>
  <si>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</si>
  <si>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</si>
  <si>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</si>
  <si>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</si>
  <si>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</si>
  <si>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</si>
  <si>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</si>
  <si>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</si>
  <si>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</si>
  <si>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</si>
  <si>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</si>
  <si>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</si>
  <si>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</si>
  <si>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</si>
  <si>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</si>
  <si>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</si>
  <si>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</si>
  <si>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</si>
  <si>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</si>
  <si>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</si>
  <si>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</si>
  <si>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</si>
  <si>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</si>
  <si>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</si>
  <si>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</si>
  <si>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</si>
  <si>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</si>
  <si>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</si>
  <si>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</si>
  <si>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</si>
  <si>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</si>
  <si>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</si>
  <si>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</si>
  <si>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</si>
  <si>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</si>
  <si>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</si>
  <si>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</si>
  <si>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</si>
  <si>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</si>
  <si>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</si>
  <si>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</si>
  <si>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</si>
  <si>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</si>
  <si>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</si>
  <si>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</si>
  <si>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</si>
  <si>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</si>
  <si>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</si>
  <si>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</si>
  <si>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</si>
  <si>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</si>
  <si>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</si>
  <si>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</si>
  <si>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</si>
  <si>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</si>
  <si>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</si>
  <si>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</si>
  <si>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</si>
  <si>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</si>
  <si>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</si>
  <si>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</si>
  <si>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</si>
  <si>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</si>
  <si>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</si>
  <si>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</si>
  <si>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</si>
  <si>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</si>
  <si>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</si>
  <si>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</si>
  <si>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</si>
  <si>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</si>
  <si>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</si>
  <si>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</si>
  <si>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</si>
  <si>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</si>
  <si>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</si>
  <si>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14/01/17 - VENCIMENTO 30/01/17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</si>
</sst>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300221</v>
      </c>
      <c r="C7" s="9">
        <f t="shared" si="0"/>
        <v>381655</v>
      </c>
      <c r="D7" s="9">
        <f t="shared" si="0"/>
        <v>413620</v>
      </c>
      <c r="E7" s="9">
        <f t="shared" si="0"/>
        <v>245076</v>
      </c>
      <c r="F7" s="9">
        <f t="shared" si="0"/>
        <v>374208</v>
      </c>
      <c r="G7" s="9">
        <f t="shared" si="0"/>
        <v>605891</v>
      </c>
      <c r="H7" s="9">
        <f t="shared" si="0"/>
        <v>232438</v>
      </c>
      <c r="I7" s="9">
        <f t="shared" si="0"/>
        <v>53215</v>
      </c>
      <c r="J7" s="9">
        <f t="shared" si="0"/>
        <v>179507</v>
      </c>
      <c r="K7" s="9">
        <f t="shared" si="0"/>
        <v>2785831</v>
      </c>
      <c r="L7" s="52"/>
    </row>
    <row r="8" spans="1:11" ht="17.25" customHeight="1">
      <c r="A8" s="10" t="s">
        <v>99</v>
      </c>
      <c r="B8" s="11">
        <f>B9+B12+B16</f>
        <v>170794</v>
      </c>
      <c r="C8" s="11">
        <f aca="true" t="shared" si="1" ref="C8:J8">C9+C12+C16</f>
        <v>224807</v>
      </c>
      <c r="D8" s="11">
        <f t="shared" si="1"/>
        <v>230939</v>
      </c>
      <c r="E8" s="11">
        <f t="shared" si="1"/>
        <v>142491</v>
      </c>
      <c r="F8" s="11">
        <f t="shared" si="1"/>
        <v>207429</v>
      </c>
      <c r="G8" s="11">
        <f t="shared" si="1"/>
        <v>336355</v>
      </c>
      <c r="H8" s="11">
        <f t="shared" si="1"/>
        <v>143508</v>
      </c>
      <c r="I8" s="11">
        <f t="shared" si="1"/>
        <v>27766</v>
      </c>
      <c r="J8" s="11">
        <f t="shared" si="1"/>
        <v>100803</v>
      </c>
      <c r="K8" s="11">
        <f>SUM(B8:J8)</f>
        <v>1584892</v>
      </c>
    </row>
    <row r="9" spans="1:11" ht="17.25" customHeight="1">
      <c r="A9" s="15" t="s">
        <v>17</v>
      </c>
      <c r="B9" s="13">
        <f>+B10+B11</f>
        <v>26654</v>
      </c>
      <c r="C9" s="13">
        <f aca="true" t="shared" si="2" ref="C9:J9">+C10+C11</f>
        <v>38832</v>
      </c>
      <c r="D9" s="13">
        <f t="shared" si="2"/>
        <v>35387</v>
      </c>
      <c r="E9" s="13">
        <f t="shared" si="2"/>
        <v>23680</v>
      </c>
      <c r="F9" s="13">
        <f t="shared" si="2"/>
        <v>27045</v>
      </c>
      <c r="G9" s="13">
        <f t="shared" si="2"/>
        <v>32278</v>
      </c>
      <c r="H9" s="13">
        <f t="shared" si="2"/>
        <v>25934</v>
      </c>
      <c r="I9" s="13">
        <f t="shared" si="2"/>
        <v>5308</v>
      </c>
      <c r="J9" s="13">
        <f t="shared" si="2"/>
        <v>14703</v>
      </c>
      <c r="K9" s="11">
        <f>SUM(B9:J9)</f>
        <v>229821</v>
      </c>
    </row>
    <row r="10" spans="1:11" ht="17.25" customHeight="1">
      <c r="A10" s="29" t="s">
        <v>18</v>
      </c>
      <c r="B10" s="13">
        <v>26654</v>
      </c>
      <c r="C10" s="13">
        <v>38832</v>
      </c>
      <c r="D10" s="13">
        <v>35387</v>
      </c>
      <c r="E10" s="13">
        <v>23680</v>
      </c>
      <c r="F10" s="13">
        <v>27045</v>
      </c>
      <c r="G10" s="13">
        <v>32278</v>
      </c>
      <c r="H10" s="13">
        <v>25934</v>
      </c>
      <c r="I10" s="13">
        <v>5308</v>
      </c>
      <c r="J10" s="13">
        <v>14703</v>
      </c>
      <c r="K10" s="11">
        <f>SUM(B10:J10)</f>
        <v>229821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118161</v>
      </c>
      <c r="C12" s="17">
        <f t="shared" si="3"/>
        <v>155379</v>
      </c>
      <c r="D12" s="17">
        <f t="shared" si="3"/>
        <v>161410</v>
      </c>
      <c r="E12" s="17">
        <f t="shared" si="3"/>
        <v>98743</v>
      </c>
      <c r="F12" s="17">
        <f t="shared" si="3"/>
        <v>144376</v>
      </c>
      <c r="G12" s="17">
        <f t="shared" si="3"/>
        <v>237539</v>
      </c>
      <c r="H12" s="17">
        <f t="shared" si="3"/>
        <v>98089</v>
      </c>
      <c r="I12" s="17">
        <f t="shared" si="3"/>
        <v>18269</v>
      </c>
      <c r="J12" s="17">
        <f t="shared" si="3"/>
        <v>70915</v>
      </c>
      <c r="K12" s="11">
        <f aca="true" t="shared" si="4" ref="K12:K27">SUM(B12:J12)</f>
        <v>1102881</v>
      </c>
    </row>
    <row r="13" spans="1:13" ht="17.25" customHeight="1">
      <c r="A13" s="14" t="s">
        <v>20</v>
      </c>
      <c r="B13" s="13">
        <v>62068</v>
      </c>
      <c r="C13" s="13">
        <v>87719</v>
      </c>
      <c r="D13" s="13">
        <v>91442</v>
      </c>
      <c r="E13" s="13">
        <v>55234</v>
      </c>
      <c r="F13" s="13">
        <v>76376</v>
      </c>
      <c r="G13" s="13">
        <v>116391</v>
      </c>
      <c r="H13" s="13">
        <v>49261</v>
      </c>
      <c r="I13" s="13">
        <v>11049</v>
      </c>
      <c r="J13" s="13">
        <v>39858</v>
      </c>
      <c r="K13" s="11">
        <f t="shared" si="4"/>
        <v>589398</v>
      </c>
      <c r="L13" s="52"/>
      <c r="M13" s="53"/>
    </row>
    <row r="14" spans="1:12" ht="17.25" customHeight="1">
      <c r="A14" s="14" t="s">
        <v>21</v>
      </c>
      <c r="B14" s="13">
        <v>55027</v>
      </c>
      <c r="C14" s="13">
        <v>66254</v>
      </c>
      <c r="D14" s="13">
        <v>68780</v>
      </c>
      <c r="E14" s="13">
        <v>42642</v>
      </c>
      <c r="F14" s="13">
        <v>67009</v>
      </c>
      <c r="G14" s="13">
        <v>119691</v>
      </c>
      <c r="H14" s="13">
        <v>47625</v>
      </c>
      <c r="I14" s="13">
        <v>7050</v>
      </c>
      <c r="J14" s="13">
        <v>30689</v>
      </c>
      <c r="K14" s="11">
        <f t="shared" si="4"/>
        <v>504767</v>
      </c>
      <c r="L14" s="52"/>
    </row>
    <row r="15" spans="1:11" ht="17.25" customHeight="1">
      <c r="A15" s="14" t="s">
        <v>22</v>
      </c>
      <c r="B15" s="13">
        <v>1066</v>
      </c>
      <c r="C15" s="13">
        <v>1406</v>
      </c>
      <c r="D15" s="13">
        <v>1188</v>
      </c>
      <c r="E15" s="13">
        <v>867</v>
      </c>
      <c r="F15" s="13">
        <v>991</v>
      </c>
      <c r="G15" s="13">
        <v>1457</v>
      </c>
      <c r="H15" s="13">
        <v>1203</v>
      </c>
      <c r="I15" s="13">
        <v>170</v>
      </c>
      <c r="J15" s="13">
        <v>368</v>
      </c>
      <c r="K15" s="11">
        <f t="shared" si="4"/>
        <v>8716</v>
      </c>
    </row>
    <row r="16" spans="1:11" ht="17.25" customHeight="1">
      <c r="A16" s="15" t="s">
        <v>95</v>
      </c>
      <c r="B16" s="13">
        <f>B17+B18+B19</f>
        <v>25979</v>
      </c>
      <c r="C16" s="13">
        <f aca="true" t="shared" si="5" ref="C16:J16">C17+C18+C19</f>
        <v>30596</v>
      </c>
      <c r="D16" s="13">
        <f t="shared" si="5"/>
        <v>34142</v>
      </c>
      <c r="E16" s="13">
        <f t="shared" si="5"/>
        <v>20068</v>
      </c>
      <c r="F16" s="13">
        <f t="shared" si="5"/>
        <v>36008</v>
      </c>
      <c r="G16" s="13">
        <f t="shared" si="5"/>
        <v>66538</v>
      </c>
      <c r="H16" s="13">
        <f t="shared" si="5"/>
        <v>19485</v>
      </c>
      <c r="I16" s="13">
        <f t="shared" si="5"/>
        <v>4189</v>
      </c>
      <c r="J16" s="13">
        <f t="shared" si="5"/>
        <v>15185</v>
      </c>
      <c r="K16" s="11">
        <f t="shared" si="4"/>
        <v>252190</v>
      </c>
    </row>
    <row r="17" spans="1:11" ht="17.25" customHeight="1">
      <c r="A17" s="14" t="s">
        <v>96</v>
      </c>
      <c r="B17" s="13">
        <v>12838</v>
      </c>
      <c r="C17" s="13">
        <v>16972</v>
      </c>
      <c r="D17" s="13">
        <v>17232</v>
      </c>
      <c r="E17" s="13">
        <v>10290</v>
      </c>
      <c r="F17" s="13">
        <v>18318</v>
      </c>
      <c r="G17" s="13">
        <v>30292</v>
      </c>
      <c r="H17" s="13">
        <v>9778</v>
      </c>
      <c r="I17" s="13">
        <v>2385</v>
      </c>
      <c r="J17" s="13">
        <v>7483</v>
      </c>
      <c r="K17" s="11">
        <f t="shared" si="4"/>
        <v>125588</v>
      </c>
    </row>
    <row r="18" spans="1:11" ht="17.25" customHeight="1">
      <c r="A18" s="14" t="s">
        <v>97</v>
      </c>
      <c r="B18" s="13">
        <v>13101</v>
      </c>
      <c r="C18" s="13">
        <v>13562</v>
      </c>
      <c r="D18" s="13">
        <v>16861</v>
      </c>
      <c r="E18" s="13">
        <v>9744</v>
      </c>
      <c r="F18" s="13">
        <v>17643</v>
      </c>
      <c r="G18" s="13">
        <v>36193</v>
      </c>
      <c r="H18" s="13">
        <v>9672</v>
      </c>
      <c r="I18" s="13">
        <v>1790</v>
      </c>
      <c r="J18" s="13">
        <v>7677</v>
      </c>
      <c r="K18" s="11">
        <f t="shared" si="4"/>
        <v>126243</v>
      </c>
    </row>
    <row r="19" spans="1:11" ht="17.25" customHeight="1">
      <c r="A19" s="14" t="s">
        <v>98</v>
      </c>
      <c r="B19" s="13">
        <v>40</v>
      </c>
      <c r="C19" s="13">
        <v>62</v>
      </c>
      <c r="D19" s="13">
        <v>49</v>
      </c>
      <c r="E19" s="13">
        <v>34</v>
      </c>
      <c r="F19" s="13">
        <v>47</v>
      </c>
      <c r="G19" s="13">
        <v>53</v>
      </c>
      <c r="H19" s="13">
        <v>35</v>
      </c>
      <c r="I19" s="13">
        <v>14</v>
      </c>
      <c r="J19" s="13">
        <v>25</v>
      </c>
      <c r="K19" s="11">
        <f t="shared" si="4"/>
        <v>359</v>
      </c>
    </row>
    <row r="20" spans="1:11" ht="17.25" customHeight="1">
      <c r="A20" s="16" t="s">
        <v>23</v>
      </c>
      <c r="B20" s="11">
        <f>+B21+B22+B23</f>
        <v>89430</v>
      </c>
      <c r="C20" s="11">
        <f aca="true" t="shared" si="6" ref="C20:J20">+C21+C22+C23</f>
        <v>99928</v>
      </c>
      <c r="D20" s="11">
        <f t="shared" si="6"/>
        <v>118276</v>
      </c>
      <c r="E20" s="11">
        <f t="shared" si="6"/>
        <v>65125</v>
      </c>
      <c r="F20" s="11">
        <f t="shared" si="6"/>
        <v>120187</v>
      </c>
      <c r="G20" s="11">
        <f t="shared" si="6"/>
        <v>210442</v>
      </c>
      <c r="H20" s="11">
        <f t="shared" si="6"/>
        <v>61736</v>
      </c>
      <c r="I20" s="11">
        <f t="shared" si="6"/>
        <v>15288</v>
      </c>
      <c r="J20" s="11">
        <f t="shared" si="6"/>
        <v>49010</v>
      </c>
      <c r="K20" s="11">
        <f t="shared" si="4"/>
        <v>829422</v>
      </c>
    </row>
    <row r="21" spans="1:12" ht="17.25" customHeight="1">
      <c r="A21" s="12" t="s">
        <v>24</v>
      </c>
      <c r="B21" s="13">
        <v>50739</v>
      </c>
      <c r="C21" s="13">
        <v>62422</v>
      </c>
      <c r="D21" s="13">
        <v>72648</v>
      </c>
      <c r="E21" s="13">
        <v>39926</v>
      </c>
      <c r="F21" s="13">
        <v>69082</v>
      </c>
      <c r="G21" s="13">
        <v>108681</v>
      </c>
      <c r="H21" s="13">
        <v>34455</v>
      </c>
      <c r="I21" s="13">
        <v>9969</v>
      </c>
      <c r="J21" s="13">
        <v>29158</v>
      </c>
      <c r="K21" s="11">
        <f t="shared" si="4"/>
        <v>477080</v>
      </c>
      <c r="L21" s="52"/>
    </row>
    <row r="22" spans="1:12" ht="17.25" customHeight="1">
      <c r="A22" s="12" t="s">
        <v>25</v>
      </c>
      <c r="B22" s="13">
        <v>38169</v>
      </c>
      <c r="C22" s="13">
        <v>36880</v>
      </c>
      <c r="D22" s="13">
        <v>45090</v>
      </c>
      <c r="E22" s="13">
        <v>24877</v>
      </c>
      <c r="F22" s="13">
        <v>50597</v>
      </c>
      <c r="G22" s="13">
        <v>100898</v>
      </c>
      <c r="H22" s="13">
        <v>26843</v>
      </c>
      <c r="I22" s="13">
        <v>5212</v>
      </c>
      <c r="J22" s="13">
        <v>19674</v>
      </c>
      <c r="K22" s="11">
        <f t="shared" si="4"/>
        <v>348240</v>
      </c>
      <c r="L22" s="52"/>
    </row>
    <row r="23" spans="1:11" ht="17.25" customHeight="1">
      <c r="A23" s="12" t="s">
        <v>26</v>
      </c>
      <c r="B23" s="13">
        <v>522</v>
      </c>
      <c r="C23" s="13">
        <v>626</v>
      </c>
      <c r="D23" s="13">
        <v>538</v>
      </c>
      <c r="E23" s="13">
        <v>322</v>
      </c>
      <c r="F23" s="13">
        <v>508</v>
      </c>
      <c r="G23" s="13">
        <v>863</v>
      </c>
      <c r="H23" s="13">
        <v>438</v>
      </c>
      <c r="I23" s="13">
        <v>107</v>
      </c>
      <c r="J23" s="13">
        <v>178</v>
      </c>
      <c r="K23" s="11">
        <f t="shared" si="4"/>
        <v>4102</v>
      </c>
    </row>
    <row r="24" spans="1:11" ht="17.25" customHeight="1">
      <c r="A24" s="16" t="s">
        <v>27</v>
      </c>
      <c r="B24" s="13">
        <f>+B25+B26</f>
        <v>39997</v>
      </c>
      <c r="C24" s="13">
        <f aca="true" t="shared" si="7" ref="C24:J24">+C25+C26</f>
        <v>56920</v>
      </c>
      <c r="D24" s="13">
        <f t="shared" si="7"/>
        <v>64405</v>
      </c>
      <c r="E24" s="13">
        <f t="shared" si="7"/>
        <v>37460</v>
      </c>
      <c r="F24" s="13">
        <f t="shared" si="7"/>
        <v>46592</v>
      </c>
      <c r="G24" s="13">
        <f t="shared" si="7"/>
        <v>59094</v>
      </c>
      <c r="H24" s="13">
        <f t="shared" si="7"/>
        <v>26223</v>
      </c>
      <c r="I24" s="13">
        <f t="shared" si="7"/>
        <v>10161</v>
      </c>
      <c r="J24" s="13">
        <f t="shared" si="7"/>
        <v>29694</v>
      </c>
      <c r="K24" s="11">
        <f t="shared" si="4"/>
        <v>370546</v>
      </c>
    </row>
    <row r="25" spans="1:12" ht="17.25" customHeight="1">
      <c r="A25" s="12" t="s">
        <v>131</v>
      </c>
      <c r="B25" s="13">
        <v>39993</v>
      </c>
      <c r="C25" s="13">
        <v>56903</v>
      </c>
      <c r="D25" s="13">
        <v>64396</v>
      </c>
      <c r="E25" s="13">
        <v>37448</v>
      </c>
      <c r="F25" s="13">
        <v>46585</v>
      </c>
      <c r="G25" s="13">
        <v>59076</v>
      </c>
      <c r="H25" s="13">
        <v>26216</v>
      </c>
      <c r="I25" s="13">
        <v>10161</v>
      </c>
      <c r="J25" s="13">
        <v>29686</v>
      </c>
      <c r="K25" s="11">
        <f t="shared" si="4"/>
        <v>370464</v>
      </c>
      <c r="L25" s="52"/>
    </row>
    <row r="26" spans="1:12" ht="17.25" customHeight="1">
      <c r="A26" s="12" t="s">
        <v>132</v>
      </c>
      <c r="B26" s="13">
        <v>4</v>
      </c>
      <c r="C26" s="13">
        <v>17</v>
      </c>
      <c r="D26" s="13">
        <v>9</v>
      </c>
      <c r="E26" s="13">
        <v>12</v>
      </c>
      <c r="F26" s="13">
        <v>7</v>
      </c>
      <c r="G26" s="13">
        <v>18</v>
      </c>
      <c r="H26" s="13">
        <v>7</v>
      </c>
      <c r="I26" s="13">
        <v>0</v>
      </c>
      <c r="J26" s="13">
        <v>8</v>
      </c>
      <c r="K26" s="11">
        <f t="shared" si="4"/>
        <v>82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971</v>
      </c>
      <c r="I27" s="11">
        <v>0</v>
      </c>
      <c r="J27" s="11">
        <v>0</v>
      </c>
      <c r="K27" s="11">
        <f t="shared" si="4"/>
        <v>971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28605.29</v>
      </c>
      <c r="I35" s="19">
        <v>0</v>
      </c>
      <c r="J35" s="19">
        <v>0</v>
      </c>
      <c r="K35" s="23">
        <f>SUM(B35:J35)</f>
        <v>28605.29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855457.53</v>
      </c>
      <c r="C47" s="22">
        <f aca="true" t="shared" si="12" ref="C47:H47">+C48+C57</f>
        <v>1213758.7699999998</v>
      </c>
      <c r="D47" s="22">
        <f t="shared" si="12"/>
        <v>1477263.31</v>
      </c>
      <c r="E47" s="22">
        <f t="shared" si="12"/>
        <v>754128.07</v>
      </c>
      <c r="F47" s="22">
        <f t="shared" si="12"/>
        <v>1129245.6600000001</v>
      </c>
      <c r="G47" s="22">
        <f t="shared" si="12"/>
        <v>1540606.87</v>
      </c>
      <c r="H47" s="22">
        <f t="shared" si="12"/>
        <v>713787.8900000001</v>
      </c>
      <c r="I47" s="22">
        <f>+I48+I57</f>
        <v>269870.64999999997</v>
      </c>
      <c r="J47" s="22">
        <f>+J48+J57</f>
        <v>554328.81</v>
      </c>
      <c r="K47" s="22">
        <f>SUM(B47:J47)</f>
        <v>8508447.56</v>
      </c>
    </row>
    <row r="48" spans="1:11" ht="17.25" customHeight="1">
      <c r="A48" s="16" t="s">
        <v>113</v>
      </c>
      <c r="B48" s="23">
        <f>SUM(B49:B56)</f>
        <v>836784.65</v>
      </c>
      <c r="C48" s="23">
        <f aca="true" t="shared" si="13" ref="C48:J48">SUM(C49:C56)</f>
        <v>1190275.9599999997</v>
      </c>
      <c r="D48" s="23">
        <f t="shared" si="13"/>
        <v>1451822.21</v>
      </c>
      <c r="E48" s="23">
        <f t="shared" si="13"/>
        <v>731742.5399999999</v>
      </c>
      <c r="F48" s="23">
        <f t="shared" si="13"/>
        <v>1105789.82</v>
      </c>
      <c r="G48" s="23">
        <f t="shared" si="13"/>
        <v>1511009.1900000002</v>
      </c>
      <c r="H48" s="23">
        <f t="shared" si="13"/>
        <v>693722.6600000001</v>
      </c>
      <c r="I48" s="23">
        <f t="shared" si="13"/>
        <v>269870.64999999997</v>
      </c>
      <c r="J48" s="23">
        <f t="shared" si="13"/>
        <v>540325.17</v>
      </c>
      <c r="K48" s="23">
        <f aca="true" t="shared" si="14" ref="K48:K57">SUM(B48:J48)</f>
        <v>8331342.850000001</v>
      </c>
    </row>
    <row r="49" spans="1:11" ht="17.25" customHeight="1">
      <c r="A49" s="34" t="s">
        <v>44</v>
      </c>
      <c r="B49" s="23">
        <f aca="true" t="shared" si="15" ref="B49:H49">ROUND(B30*B7,2)</f>
        <v>834134.03</v>
      </c>
      <c r="C49" s="23">
        <f t="shared" si="15"/>
        <v>1183741.15</v>
      </c>
      <c r="D49" s="23">
        <f t="shared" si="15"/>
        <v>1447504.55</v>
      </c>
      <c r="E49" s="23">
        <f t="shared" si="15"/>
        <v>729419.7</v>
      </c>
      <c r="F49" s="23">
        <f t="shared" si="15"/>
        <v>1102267.08</v>
      </c>
      <c r="G49" s="23">
        <f t="shared" si="15"/>
        <v>1505942.08</v>
      </c>
      <c r="H49" s="23">
        <f t="shared" si="15"/>
        <v>662471.54</v>
      </c>
      <c r="I49" s="23">
        <f>ROUND(I30*I7,2)</f>
        <v>268804.93</v>
      </c>
      <c r="J49" s="23">
        <f>ROUND(J30*J7,2)</f>
        <v>538108.13</v>
      </c>
      <c r="K49" s="23">
        <f t="shared" si="14"/>
        <v>8272393.1899999995</v>
      </c>
    </row>
    <row r="50" spans="1:11" ht="17.25" customHeight="1">
      <c r="A50" s="34" t="s">
        <v>45</v>
      </c>
      <c r="B50" s="19">
        <v>0</v>
      </c>
      <c r="C50" s="23">
        <f>ROUND(C31*C7,2)</f>
        <v>2631.2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2631.2</v>
      </c>
    </row>
    <row r="51" spans="1:11" ht="17.25" customHeight="1">
      <c r="A51" s="66" t="s">
        <v>106</v>
      </c>
      <c r="B51" s="67">
        <f aca="true" t="shared" si="16" ref="B51:H51">ROUND(B32*B7,2)</f>
        <v>-1441.06</v>
      </c>
      <c r="C51" s="67">
        <f t="shared" si="16"/>
        <v>-1870.11</v>
      </c>
      <c r="D51" s="67">
        <f t="shared" si="16"/>
        <v>-2068.1</v>
      </c>
      <c r="E51" s="67">
        <f t="shared" si="16"/>
        <v>-1122.56</v>
      </c>
      <c r="F51" s="67">
        <f t="shared" si="16"/>
        <v>-1758.78</v>
      </c>
      <c r="G51" s="67">
        <f t="shared" si="16"/>
        <v>-2362.97</v>
      </c>
      <c r="H51" s="67">
        <f t="shared" si="16"/>
        <v>-1069.21</v>
      </c>
      <c r="I51" s="19">
        <v>0</v>
      </c>
      <c r="J51" s="19">
        <v>0</v>
      </c>
      <c r="K51" s="67">
        <f>SUM(B51:J51)</f>
        <v>-11692.79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28605.29</v>
      </c>
      <c r="I53" s="31">
        <f>+I35</f>
        <v>0</v>
      </c>
      <c r="J53" s="31">
        <f>+J35</f>
        <v>0</v>
      </c>
      <c r="K53" s="23">
        <f t="shared" si="14"/>
        <v>28605.29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-101285.2</v>
      </c>
      <c r="C61" s="35">
        <f t="shared" si="17"/>
        <v>-147638.23</v>
      </c>
      <c r="D61" s="35">
        <f t="shared" si="17"/>
        <v>-136544.39</v>
      </c>
      <c r="E61" s="35">
        <f t="shared" si="17"/>
        <v>-89984</v>
      </c>
      <c r="F61" s="35">
        <f t="shared" si="17"/>
        <v>-103151.65</v>
      </c>
      <c r="G61" s="35">
        <f t="shared" si="17"/>
        <v>-123162.43999999999</v>
      </c>
      <c r="H61" s="35">
        <f t="shared" si="17"/>
        <v>-98549.2</v>
      </c>
      <c r="I61" s="35">
        <f t="shared" si="17"/>
        <v>-22445.88</v>
      </c>
      <c r="J61" s="35">
        <f t="shared" si="17"/>
        <v>-55871.4</v>
      </c>
      <c r="K61" s="35">
        <f>SUM(B61:J61)</f>
        <v>-878632.3899999999</v>
      </c>
    </row>
    <row r="62" spans="1:11" ht="18.75" customHeight="1">
      <c r="A62" s="16" t="s">
        <v>75</v>
      </c>
      <c r="B62" s="35">
        <f aca="true" t="shared" si="18" ref="B62:J62">B63+B64+B65+B66+B67+B68</f>
        <v>-101285.2</v>
      </c>
      <c r="C62" s="35">
        <f t="shared" si="18"/>
        <v>-147561.6</v>
      </c>
      <c r="D62" s="35">
        <f t="shared" si="18"/>
        <v>-134470.6</v>
      </c>
      <c r="E62" s="35">
        <f t="shared" si="18"/>
        <v>-89984</v>
      </c>
      <c r="F62" s="35">
        <f t="shared" si="18"/>
        <v>-102771</v>
      </c>
      <c r="G62" s="35">
        <f t="shared" si="18"/>
        <v>-122656.4</v>
      </c>
      <c r="H62" s="35">
        <f t="shared" si="18"/>
        <v>-98549.2</v>
      </c>
      <c r="I62" s="35">
        <f t="shared" si="18"/>
        <v>-20170.4</v>
      </c>
      <c r="J62" s="35">
        <f t="shared" si="18"/>
        <v>-55871.4</v>
      </c>
      <c r="K62" s="35">
        <f aca="true" t="shared" si="19" ref="K62:K91">SUM(B62:J62)</f>
        <v>-873319.8</v>
      </c>
    </row>
    <row r="63" spans="1:11" ht="18.75" customHeight="1">
      <c r="A63" s="12" t="s">
        <v>76</v>
      </c>
      <c r="B63" s="35">
        <f>-ROUND(B9*$D$3,2)</f>
        <v>-101285.2</v>
      </c>
      <c r="C63" s="35">
        <f aca="true" t="shared" si="20" ref="C63:J63">-ROUND(C9*$D$3,2)</f>
        <v>-147561.6</v>
      </c>
      <c r="D63" s="35">
        <f t="shared" si="20"/>
        <v>-134470.6</v>
      </c>
      <c r="E63" s="35">
        <f t="shared" si="20"/>
        <v>-89984</v>
      </c>
      <c r="F63" s="35">
        <f t="shared" si="20"/>
        <v>-102771</v>
      </c>
      <c r="G63" s="35">
        <f t="shared" si="20"/>
        <v>-122656.4</v>
      </c>
      <c r="H63" s="35">
        <f t="shared" si="20"/>
        <v>-98549.2</v>
      </c>
      <c r="I63" s="35">
        <f t="shared" si="20"/>
        <v>-20170.4</v>
      </c>
      <c r="J63" s="35">
        <f t="shared" si="20"/>
        <v>-55871.4</v>
      </c>
      <c r="K63" s="35">
        <f t="shared" si="19"/>
        <v>-873319.8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754172.3300000001</v>
      </c>
      <c r="C104" s="24">
        <f t="shared" si="22"/>
        <v>1066120.5399999998</v>
      </c>
      <c r="D104" s="24">
        <f t="shared" si="22"/>
        <v>1340718.92</v>
      </c>
      <c r="E104" s="24">
        <f t="shared" si="22"/>
        <v>664144.07</v>
      </c>
      <c r="F104" s="24">
        <f t="shared" si="22"/>
        <v>1026094.01</v>
      </c>
      <c r="G104" s="24">
        <f t="shared" si="22"/>
        <v>1417444.4300000002</v>
      </c>
      <c r="H104" s="24">
        <f t="shared" si="22"/>
        <v>615238.6900000002</v>
      </c>
      <c r="I104" s="24">
        <f>+I105+I106</f>
        <v>247424.76999999996</v>
      </c>
      <c r="J104" s="24">
        <f>+J105+J106</f>
        <v>498457.41000000003</v>
      </c>
      <c r="K104" s="35">
        <f>SUM(B104:J104)</f>
        <v>7629815.170000001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735499.4500000001</v>
      </c>
      <c r="C105" s="24">
        <f t="shared" si="23"/>
        <v>1042637.7299999997</v>
      </c>
      <c r="D105" s="24">
        <f t="shared" si="23"/>
        <v>1315277.8199999998</v>
      </c>
      <c r="E105" s="24">
        <f t="shared" si="23"/>
        <v>641758.5399999999</v>
      </c>
      <c r="F105" s="24">
        <f t="shared" si="23"/>
        <v>1002638.17</v>
      </c>
      <c r="G105" s="24">
        <f t="shared" si="23"/>
        <v>1387846.7500000002</v>
      </c>
      <c r="H105" s="24">
        <f t="shared" si="23"/>
        <v>595173.4600000002</v>
      </c>
      <c r="I105" s="24">
        <f t="shared" si="23"/>
        <v>247424.76999999996</v>
      </c>
      <c r="J105" s="24">
        <f t="shared" si="23"/>
        <v>484453.77</v>
      </c>
      <c r="K105" s="48">
        <f>SUM(B105:J105)</f>
        <v>7452710.459999999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7629815.179999999</v>
      </c>
      <c r="L112" s="54"/>
    </row>
    <row r="113" spans="1:11" ht="18.75" customHeight="1">
      <c r="A113" s="26" t="s">
        <v>71</v>
      </c>
      <c r="B113" s="27">
        <v>96869.34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96869.34</v>
      </c>
    </row>
    <row r="114" spans="1:11" ht="18.75" customHeight="1">
      <c r="A114" s="26" t="s">
        <v>72</v>
      </c>
      <c r="B114" s="27">
        <v>657302.98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657302.98</v>
      </c>
    </row>
    <row r="115" spans="1:11" ht="18.75" customHeight="1">
      <c r="A115" s="26" t="s">
        <v>73</v>
      </c>
      <c r="B115" s="40">
        <v>0</v>
      </c>
      <c r="C115" s="27">
        <f>+C104</f>
        <v>1066120.5399999998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1066120.5399999998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1340718.92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1340718.92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664144.07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664144.07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197406.93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197406.93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363074.37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363074.37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56035.02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56035.02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409577.7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409577.7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427946.9</v>
      </c>
      <c r="H122" s="40">
        <v>0</v>
      </c>
      <c r="I122" s="40">
        <v>0</v>
      </c>
      <c r="J122" s="40">
        <v>0</v>
      </c>
      <c r="K122" s="41">
        <f t="shared" si="25"/>
        <v>427946.9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37034.04</v>
      </c>
      <c r="H123" s="40">
        <v>0</v>
      </c>
      <c r="I123" s="40">
        <v>0</v>
      </c>
      <c r="J123" s="40">
        <v>0</v>
      </c>
      <c r="K123" s="41">
        <f t="shared" si="25"/>
        <v>37034.04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210272.08</v>
      </c>
      <c r="H124" s="40">
        <v>0</v>
      </c>
      <c r="I124" s="40">
        <v>0</v>
      </c>
      <c r="J124" s="40">
        <v>0</v>
      </c>
      <c r="K124" s="41">
        <f t="shared" si="25"/>
        <v>210272.08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187466.65</v>
      </c>
      <c r="H125" s="40">
        <v>0</v>
      </c>
      <c r="I125" s="40">
        <v>0</v>
      </c>
      <c r="J125" s="40">
        <v>0</v>
      </c>
      <c r="K125" s="41">
        <f t="shared" si="25"/>
        <v>187466.65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554724.76</v>
      </c>
      <c r="H126" s="40">
        <v>0</v>
      </c>
      <c r="I126" s="40">
        <v>0</v>
      </c>
      <c r="J126" s="40">
        <v>0</v>
      </c>
      <c r="K126" s="41">
        <f t="shared" si="25"/>
        <v>554724.76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220531.02</v>
      </c>
      <c r="I127" s="40">
        <v>0</v>
      </c>
      <c r="J127" s="40">
        <v>0</v>
      </c>
      <c r="K127" s="41">
        <f t="shared" si="25"/>
        <v>220531.02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394707.68</v>
      </c>
      <c r="I128" s="40">
        <v>0</v>
      </c>
      <c r="J128" s="40">
        <v>0</v>
      </c>
      <c r="K128" s="41">
        <f t="shared" si="25"/>
        <v>394707.68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247424.77</v>
      </c>
      <c r="J129" s="40">
        <v>0</v>
      </c>
      <c r="K129" s="41">
        <f t="shared" si="25"/>
        <v>247424.77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498457.41</v>
      </c>
      <c r="K130" s="44">
        <f t="shared" si="25"/>
        <v>498457.41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2017-01-27T17:26:44Z</dcterms:modified>
  <cp:category/>
  <cp:version/>
  <cp:contentType/>
  <cp:contentStatus/>
</cp:coreProperties>
</file>