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<sst xmlns="http://schemas.openxmlformats.org/spreadsheetml/2006/main" count="136" uniqueCount="136">
  <si>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</si>
  <si>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</si>
  <si>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</si>
  <si>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</si>
  <si>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</si>
  <si>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</si>
  <si>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</si>
  <si>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</si>
  <si>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</si>
  <si>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</si>
  <si>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</si>
  <si>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</si>
  <si>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</si>
  <si>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</si>
  <si>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</si>
  <si>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</si>
  <si>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</si>
  <si>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</si>
  <si>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</si>
  <si>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</si>
  <si>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</si>
  <si>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</si>
  <si>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</si>
  <si>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</si>
  <si>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</si>
  <si>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</si>
  <si>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</si>
  <si>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</si>
  <si>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</si>
  <si>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</si>
  <si>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</si>
  <si>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</si>
  <si>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</si>
  <si>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</si>
  <si>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</si>
  <si>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</si>
  <si>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</si>
  <si>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</si>
  <si>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</si>
  <si>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</si>
  <si>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</si>
  <si>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</si>
  <si>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</si>
  <si>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</si>
  <si>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</si>
  <si>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</si>
  <si>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</si>
  <si>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</si>
  <si>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</si>
  <si>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</si>
  <si>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</si>
  <si>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</si>
  <si>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</si>
  <si>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</si>
  <si>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</si>
  <si>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</si>
  <si>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</si>
  <si>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</si>
  <si>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</si>
  <si>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</si>
  <si>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</si>
  <si>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</si>
  <si>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</si>
  <si>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</si>
  <si>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</si>
  <si>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</si>
  <si>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</si>
  <si>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</si>
  <si>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</si>
  <si>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</si>
  <si>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</si>
  <si>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</si>
  <si>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</si>
  <si>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</si>
  <si>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</si>
  <si>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</si>
  <si>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</si>
  <si>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</si>
  <si>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</si>
  <si>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</si>
  <si>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</si>
  <si>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</si>
  <si>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</si>
  <si>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</si>
  <si>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</si>
  <si>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</si>
  <si>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</si>
  <si>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</si>
  <si>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</si>
  <si>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</si>
  <si>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</si>
  <si>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</si>
  <si>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</si>
  <si>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</si>
  <si>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</si>
  <si>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</si>
  <si>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</si>
  <si>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</si>
  <si>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</si>
  <si>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</si>
  <si>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</si>
  <si>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</si>
  <si>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</si>
  <si>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</si>
  <si>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</si>
  <si>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</si>
  <si>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</si>
  <si>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</si>
  <si>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</si>
  <si>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</si>
  <si>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</si>
  <si>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</si>
  <si>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</si>
  <si>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</si>
  <si>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</si>
  <si>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</si>
  <si>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</si>
  <si>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</si>
  <si>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</si>
  <si>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</si>
  <si>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</si>
  <si>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</si>
  <si>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</si>
  <si>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</si>
  <si>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</si>
  <si>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</si>
  <si>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</si>
  <si>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</si>
  <si>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</si>
  <si>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</si>
  <si>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</si>
  <si>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</si>
  <si>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13/01/17 - VENCIMENTO 30/01/17</t>
  </si>
  <si>
    <t>6.3. Revisão de Remuneração pelo Transporte Coletivo ¹</t>
  </si>
  <si>
    <t xml:space="preserve">     Ajuste dos valores da energia para tração (trólebus) de outubro/16 (Ambiental). </t>
  </si>
  <si>
    <t xml:space="preserve">   ¹ Passageiros transportados, processados pelo sistema de bilhetagem eletrônica, referentes ao mês de dezembro/16 (160.790 passageiros).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</si>
</sst>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3" fillId="0" borderId="4" xfId="53" applyNumberFormat="1" applyFont="1" applyFill="1" applyBorder="1" applyAlignment="1">
      <alignment horizontal="center" vertical="center"/>
    </xf>
    <xf numFmtId="173" fontId="33" fillId="35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14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513686</v>
      </c>
      <c r="C7" s="9">
        <f t="shared" si="0"/>
        <v>650421</v>
      </c>
      <c r="D7" s="9">
        <f t="shared" si="0"/>
        <v>654509</v>
      </c>
      <c r="E7" s="9">
        <f t="shared" si="0"/>
        <v>456675</v>
      </c>
      <c r="F7" s="9">
        <f t="shared" si="0"/>
        <v>632858</v>
      </c>
      <c r="G7" s="9">
        <f t="shared" si="0"/>
        <v>1069785</v>
      </c>
      <c r="H7" s="9">
        <f t="shared" si="0"/>
        <v>465400</v>
      </c>
      <c r="I7" s="9">
        <f t="shared" si="0"/>
        <v>104060</v>
      </c>
      <c r="J7" s="9">
        <f t="shared" si="0"/>
        <v>281412</v>
      </c>
      <c r="K7" s="9">
        <f t="shared" si="0"/>
        <v>4828806</v>
      </c>
      <c r="L7" s="52"/>
    </row>
    <row r="8" spans="1:11" ht="17.25" customHeight="1">
      <c r="A8" s="10" t="s">
        <v>99</v>
      </c>
      <c r="B8" s="11">
        <f>B9+B12+B16</f>
        <v>291397</v>
      </c>
      <c r="C8" s="11">
        <f aca="true" t="shared" si="1" ref="C8:J8">C9+C12+C16</f>
        <v>377472</v>
      </c>
      <c r="D8" s="11">
        <f t="shared" si="1"/>
        <v>357238</v>
      </c>
      <c r="E8" s="11">
        <f t="shared" si="1"/>
        <v>263284</v>
      </c>
      <c r="F8" s="11">
        <f t="shared" si="1"/>
        <v>351445</v>
      </c>
      <c r="G8" s="11">
        <f t="shared" si="1"/>
        <v>590870</v>
      </c>
      <c r="H8" s="11">
        <f t="shared" si="1"/>
        <v>281265</v>
      </c>
      <c r="I8" s="11">
        <f t="shared" si="1"/>
        <v>53377</v>
      </c>
      <c r="J8" s="11">
        <f t="shared" si="1"/>
        <v>155419</v>
      </c>
      <c r="K8" s="11">
        <f>SUM(B8:J8)</f>
        <v>2721767</v>
      </c>
    </row>
    <row r="9" spans="1:11" ht="17.25" customHeight="1">
      <c r="A9" s="15" t="s">
        <v>17</v>
      </c>
      <c r="B9" s="13">
        <f>+B10+B11</f>
        <v>37420</v>
      </c>
      <c r="C9" s="13">
        <f aca="true" t="shared" si="2" ref="C9:J9">+C10+C11</f>
        <v>50816</v>
      </c>
      <c r="D9" s="13">
        <f t="shared" si="2"/>
        <v>44270</v>
      </c>
      <c r="E9" s="13">
        <f t="shared" si="2"/>
        <v>33753</v>
      </c>
      <c r="F9" s="13">
        <f t="shared" si="2"/>
        <v>38977</v>
      </c>
      <c r="G9" s="13">
        <f t="shared" si="2"/>
        <v>48847</v>
      </c>
      <c r="H9" s="13">
        <f t="shared" si="2"/>
        <v>43402</v>
      </c>
      <c r="I9" s="13">
        <f t="shared" si="2"/>
        <v>8095</v>
      </c>
      <c r="J9" s="13">
        <f t="shared" si="2"/>
        <v>17450</v>
      </c>
      <c r="K9" s="11">
        <f>SUM(B9:J9)</f>
        <v>323030</v>
      </c>
    </row>
    <row r="10" spans="1:11" ht="17.25" customHeight="1">
      <c r="A10" s="29" t="s">
        <v>18</v>
      </c>
      <c r="B10" s="13">
        <v>37420</v>
      </c>
      <c r="C10" s="13">
        <v>50816</v>
      </c>
      <c r="D10" s="13">
        <v>44270</v>
      </c>
      <c r="E10" s="13">
        <v>33753</v>
      </c>
      <c r="F10" s="13">
        <v>38977</v>
      </c>
      <c r="G10" s="13">
        <v>48847</v>
      </c>
      <c r="H10" s="13">
        <v>43402</v>
      </c>
      <c r="I10" s="13">
        <v>8095</v>
      </c>
      <c r="J10" s="13">
        <v>17450</v>
      </c>
      <c r="K10" s="11">
        <f>SUM(B10:J10)</f>
        <v>323030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212626</v>
      </c>
      <c r="C12" s="17">
        <f t="shared" si="3"/>
        <v>276182</v>
      </c>
      <c r="D12" s="17">
        <f t="shared" si="3"/>
        <v>263109</v>
      </c>
      <c r="E12" s="17">
        <f t="shared" si="3"/>
        <v>193961</v>
      </c>
      <c r="F12" s="17">
        <f t="shared" si="3"/>
        <v>256473</v>
      </c>
      <c r="G12" s="17">
        <f t="shared" si="3"/>
        <v>437844</v>
      </c>
      <c r="H12" s="17">
        <f t="shared" si="3"/>
        <v>202368</v>
      </c>
      <c r="I12" s="17">
        <f t="shared" si="3"/>
        <v>37501</v>
      </c>
      <c r="J12" s="17">
        <f t="shared" si="3"/>
        <v>115499</v>
      </c>
      <c r="K12" s="11">
        <f aca="true" t="shared" si="4" ref="K12:K27">SUM(B12:J12)</f>
        <v>1995563</v>
      </c>
    </row>
    <row r="13" spans="1:13" ht="17.25" customHeight="1">
      <c r="A13" s="14" t="s">
        <v>20</v>
      </c>
      <c r="B13" s="13">
        <v>109068</v>
      </c>
      <c r="C13" s="13">
        <v>152362</v>
      </c>
      <c r="D13" s="13">
        <v>148411</v>
      </c>
      <c r="E13" s="13">
        <v>105707</v>
      </c>
      <c r="F13" s="13">
        <v>137929</v>
      </c>
      <c r="G13" s="13">
        <v>220520</v>
      </c>
      <c r="H13" s="13">
        <v>102622</v>
      </c>
      <c r="I13" s="13">
        <v>22698</v>
      </c>
      <c r="J13" s="13">
        <v>64340</v>
      </c>
      <c r="K13" s="11">
        <f t="shared" si="4"/>
        <v>1063657</v>
      </c>
      <c r="L13" s="52"/>
      <c r="M13" s="53"/>
    </row>
    <row r="14" spans="1:12" ht="17.25" customHeight="1">
      <c r="A14" s="14" t="s">
        <v>21</v>
      </c>
      <c r="B14" s="13">
        <v>101510</v>
      </c>
      <c r="C14" s="13">
        <v>120936</v>
      </c>
      <c r="D14" s="13">
        <v>112763</v>
      </c>
      <c r="E14" s="13">
        <v>86274</v>
      </c>
      <c r="F14" s="13">
        <v>116480</v>
      </c>
      <c r="G14" s="13">
        <v>213849</v>
      </c>
      <c r="H14" s="13">
        <v>96777</v>
      </c>
      <c r="I14" s="13">
        <v>14299</v>
      </c>
      <c r="J14" s="13">
        <v>50519</v>
      </c>
      <c r="K14" s="11">
        <f t="shared" si="4"/>
        <v>913407</v>
      </c>
      <c r="L14" s="52"/>
    </row>
    <row r="15" spans="1:11" ht="17.25" customHeight="1">
      <c r="A15" s="14" t="s">
        <v>22</v>
      </c>
      <c r="B15" s="13">
        <v>2048</v>
      </c>
      <c r="C15" s="13">
        <v>2884</v>
      </c>
      <c r="D15" s="13">
        <v>1935</v>
      </c>
      <c r="E15" s="13">
        <v>1980</v>
      </c>
      <c r="F15" s="13">
        <v>2064</v>
      </c>
      <c r="G15" s="13">
        <v>3475</v>
      </c>
      <c r="H15" s="13">
        <v>2969</v>
      </c>
      <c r="I15" s="13">
        <v>504</v>
      </c>
      <c r="J15" s="13">
        <v>640</v>
      </c>
      <c r="K15" s="11">
        <f t="shared" si="4"/>
        <v>18499</v>
      </c>
    </row>
    <row r="16" spans="1:11" ht="17.25" customHeight="1">
      <c r="A16" s="15" t="s">
        <v>95</v>
      </c>
      <c r="B16" s="13">
        <f>B17+B18+B19</f>
        <v>41351</v>
      </c>
      <c r="C16" s="13">
        <f aca="true" t="shared" si="5" ref="C16:J16">C17+C18+C19</f>
        <v>50474</v>
      </c>
      <c r="D16" s="13">
        <f t="shared" si="5"/>
        <v>49859</v>
      </c>
      <c r="E16" s="13">
        <f t="shared" si="5"/>
        <v>35570</v>
      </c>
      <c r="F16" s="13">
        <f t="shared" si="5"/>
        <v>55995</v>
      </c>
      <c r="G16" s="13">
        <f t="shared" si="5"/>
        <v>104179</v>
      </c>
      <c r="H16" s="13">
        <f t="shared" si="5"/>
        <v>35495</v>
      </c>
      <c r="I16" s="13">
        <f t="shared" si="5"/>
        <v>7781</v>
      </c>
      <c r="J16" s="13">
        <f t="shared" si="5"/>
        <v>22470</v>
      </c>
      <c r="K16" s="11">
        <f t="shared" si="4"/>
        <v>403174</v>
      </c>
    </row>
    <row r="17" spans="1:11" ht="17.25" customHeight="1">
      <c r="A17" s="14" t="s">
        <v>96</v>
      </c>
      <c r="B17" s="13">
        <v>21481</v>
      </c>
      <c r="C17" s="13">
        <v>29027</v>
      </c>
      <c r="D17" s="13">
        <v>26727</v>
      </c>
      <c r="E17" s="13">
        <v>19303</v>
      </c>
      <c r="F17" s="13">
        <v>30396</v>
      </c>
      <c r="G17" s="13">
        <v>52803</v>
      </c>
      <c r="H17" s="13">
        <v>20166</v>
      </c>
      <c r="I17" s="13">
        <v>4736</v>
      </c>
      <c r="J17" s="13">
        <v>11593</v>
      </c>
      <c r="K17" s="11">
        <f t="shared" si="4"/>
        <v>216232</v>
      </c>
    </row>
    <row r="18" spans="1:11" ht="17.25" customHeight="1">
      <c r="A18" s="14" t="s">
        <v>97</v>
      </c>
      <c r="B18" s="13">
        <v>19764</v>
      </c>
      <c r="C18" s="13">
        <v>21308</v>
      </c>
      <c r="D18" s="13">
        <v>23049</v>
      </c>
      <c r="E18" s="13">
        <v>16198</v>
      </c>
      <c r="F18" s="13">
        <v>25499</v>
      </c>
      <c r="G18" s="13">
        <v>51238</v>
      </c>
      <c r="H18" s="13">
        <v>15239</v>
      </c>
      <c r="I18" s="13">
        <v>3028</v>
      </c>
      <c r="J18" s="13">
        <v>10832</v>
      </c>
      <c r="K18" s="11">
        <f t="shared" si="4"/>
        <v>186155</v>
      </c>
    </row>
    <row r="19" spans="1:11" ht="17.25" customHeight="1">
      <c r="A19" s="14" t="s">
        <v>98</v>
      </c>
      <c r="B19" s="13">
        <v>106</v>
      </c>
      <c r="C19" s="13">
        <v>139</v>
      </c>
      <c r="D19" s="13">
        <v>83</v>
      </c>
      <c r="E19" s="13">
        <v>69</v>
      </c>
      <c r="F19" s="13">
        <v>100</v>
      </c>
      <c r="G19" s="13">
        <v>138</v>
      </c>
      <c r="H19" s="13">
        <v>90</v>
      </c>
      <c r="I19" s="13">
        <v>17</v>
      </c>
      <c r="J19" s="13">
        <v>45</v>
      </c>
      <c r="K19" s="11">
        <f t="shared" si="4"/>
        <v>787</v>
      </c>
    </row>
    <row r="20" spans="1:11" ht="17.25" customHeight="1">
      <c r="A20" s="16" t="s">
        <v>23</v>
      </c>
      <c r="B20" s="11">
        <f>+B21+B22+B23</f>
        <v>158600</v>
      </c>
      <c r="C20" s="11">
        <f aca="true" t="shared" si="6" ref="C20:J20">+C21+C22+C23</f>
        <v>178194</v>
      </c>
      <c r="D20" s="11">
        <f t="shared" si="6"/>
        <v>193098</v>
      </c>
      <c r="E20" s="11">
        <f t="shared" si="6"/>
        <v>126964</v>
      </c>
      <c r="F20" s="11">
        <f t="shared" si="6"/>
        <v>203359</v>
      </c>
      <c r="G20" s="11">
        <f t="shared" si="6"/>
        <v>373864</v>
      </c>
      <c r="H20" s="11">
        <f t="shared" si="6"/>
        <v>129312</v>
      </c>
      <c r="I20" s="11">
        <f t="shared" si="6"/>
        <v>30999</v>
      </c>
      <c r="J20" s="11">
        <f t="shared" si="6"/>
        <v>79852</v>
      </c>
      <c r="K20" s="11">
        <f t="shared" si="4"/>
        <v>1474242</v>
      </c>
    </row>
    <row r="21" spans="1:12" ht="17.25" customHeight="1">
      <c r="A21" s="12" t="s">
        <v>24</v>
      </c>
      <c r="B21" s="13">
        <v>89692</v>
      </c>
      <c r="C21" s="13">
        <v>111115</v>
      </c>
      <c r="D21" s="13">
        <v>121619</v>
      </c>
      <c r="E21" s="13">
        <v>77559</v>
      </c>
      <c r="F21" s="13">
        <v>121196</v>
      </c>
      <c r="G21" s="13">
        <v>205427</v>
      </c>
      <c r="H21" s="13">
        <v>75819</v>
      </c>
      <c r="I21" s="13">
        <v>20301</v>
      </c>
      <c r="J21" s="13">
        <v>48706</v>
      </c>
      <c r="K21" s="11">
        <f t="shared" si="4"/>
        <v>871434</v>
      </c>
      <c r="L21" s="52"/>
    </row>
    <row r="22" spans="1:12" ht="17.25" customHeight="1">
      <c r="A22" s="12" t="s">
        <v>25</v>
      </c>
      <c r="B22" s="13">
        <v>67871</v>
      </c>
      <c r="C22" s="13">
        <v>65816</v>
      </c>
      <c r="D22" s="13">
        <v>70423</v>
      </c>
      <c r="E22" s="13">
        <v>48593</v>
      </c>
      <c r="F22" s="13">
        <v>81121</v>
      </c>
      <c r="G22" s="13">
        <v>166539</v>
      </c>
      <c r="H22" s="13">
        <v>52292</v>
      </c>
      <c r="I22" s="13">
        <v>10467</v>
      </c>
      <c r="J22" s="13">
        <v>30797</v>
      </c>
      <c r="K22" s="11">
        <f t="shared" si="4"/>
        <v>593919</v>
      </c>
      <c r="L22" s="52"/>
    </row>
    <row r="23" spans="1:11" ht="17.25" customHeight="1">
      <c r="A23" s="12" t="s">
        <v>26</v>
      </c>
      <c r="B23" s="13">
        <v>1037</v>
      </c>
      <c r="C23" s="13">
        <v>1263</v>
      </c>
      <c r="D23" s="13">
        <v>1056</v>
      </c>
      <c r="E23" s="13">
        <v>812</v>
      </c>
      <c r="F23" s="13">
        <v>1042</v>
      </c>
      <c r="G23" s="13">
        <v>1898</v>
      </c>
      <c r="H23" s="13">
        <v>1201</v>
      </c>
      <c r="I23" s="13">
        <v>231</v>
      </c>
      <c r="J23" s="13">
        <v>349</v>
      </c>
      <c r="K23" s="11">
        <f t="shared" si="4"/>
        <v>8889</v>
      </c>
    </row>
    <row r="24" spans="1:11" ht="17.25" customHeight="1">
      <c r="A24" s="16" t="s">
        <v>27</v>
      </c>
      <c r="B24" s="13">
        <f>+B25+B26</f>
        <v>63689</v>
      </c>
      <c r="C24" s="13">
        <f aca="true" t="shared" si="7" ref="C24:J24">+C25+C26</f>
        <v>94755</v>
      </c>
      <c r="D24" s="13">
        <f t="shared" si="7"/>
        <v>104173</v>
      </c>
      <c r="E24" s="13">
        <f t="shared" si="7"/>
        <v>66427</v>
      </c>
      <c r="F24" s="13">
        <f t="shared" si="7"/>
        <v>78054</v>
      </c>
      <c r="G24" s="13">
        <f t="shared" si="7"/>
        <v>105051</v>
      </c>
      <c r="H24" s="13">
        <f t="shared" si="7"/>
        <v>50677</v>
      </c>
      <c r="I24" s="13">
        <f t="shared" si="7"/>
        <v>19684</v>
      </c>
      <c r="J24" s="13">
        <f t="shared" si="7"/>
        <v>46141</v>
      </c>
      <c r="K24" s="11">
        <f t="shared" si="4"/>
        <v>628651</v>
      </c>
    </row>
    <row r="25" spans="1:12" ht="17.25" customHeight="1">
      <c r="A25" s="12" t="s">
        <v>130</v>
      </c>
      <c r="B25" s="13">
        <v>63662</v>
      </c>
      <c r="C25" s="13">
        <v>94743</v>
      </c>
      <c r="D25" s="13">
        <v>104154</v>
      </c>
      <c r="E25" s="13">
        <v>66413</v>
      </c>
      <c r="F25" s="13">
        <v>78045</v>
      </c>
      <c r="G25" s="13">
        <v>105024</v>
      </c>
      <c r="H25" s="13">
        <v>50669</v>
      </c>
      <c r="I25" s="13">
        <v>19682</v>
      </c>
      <c r="J25" s="13">
        <v>46136</v>
      </c>
      <c r="K25" s="11">
        <f t="shared" si="4"/>
        <v>628528</v>
      </c>
      <c r="L25" s="52"/>
    </row>
    <row r="26" spans="1:12" ht="17.25" customHeight="1">
      <c r="A26" s="12" t="s">
        <v>131</v>
      </c>
      <c r="B26" s="13">
        <v>27</v>
      </c>
      <c r="C26" s="13">
        <v>12</v>
      </c>
      <c r="D26" s="13">
        <v>19</v>
      </c>
      <c r="E26" s="13">
        <v>14</v>
      </c>
      <c r="F26" s="13">
        <v>9</v>
      </c>
      <c r="G26" s="13">
        <v>27</v>
      </c>
      <c r="H26" s="13">
        <v>8</v>
      </c>
      <c r="I26" s="13">
        <v>2</v>
      </c>
      <c r="J26" s="13">
        <v>5</v>
      </c>
      <c r="K26" s="11">
        <f t="shared" si="4"/>
        <v>123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4146</v>
      </c>
      <c r="I27" s="11">
        <v>0</v>
      </c>
      <c r="J27" s="11">
        <v>0</v>
      </c>
      <c r="K27" s="11">
        <f t="shared" si="4"/>
        <v>4146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19556.23</v>
      </c>
      <c r="I35" s="19">
        <v>0</v>
      </c>
      <c r="J35" s="19">
        <v>0</v>
      </c>
      <c r="K35" s="23">
        <f>SUM(B35:J35)</f>
        <v>19556.23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1447524.0499999998</v>
      </c>
      <c r="C47" s="22">
        <f aca="true" t="shared" si="12" ref="C47:H47">+C48+C57</f>
        <v>2047899.36</v>
      </c>
      <c r="D47" s="22">
        <f t="shared" si="12"/>
        <v>2319074.0100000002</v>
      </c>
      <c r="E47" s="22">
        <f t="shared" si="12"/>
        <v>1382940.95</v>
      </c>
      <c r="F47" s="22">
        <f t="shared" si="12"/>
        <v>1889909.4500000002</v>
      </c>
      <c r="G47" s="22">
        <f t="shared" si="12"/>
        <v>2691806.22</v>
      </c>
      <c r="H47" s="22">
        <f t="shared" si="12"/>
        <v>1367632.2</v>
      </c>
      <c r="I47" s="22">
        <f>+I48+I57</f>
        <v>526704</v>
      </c>
      <c r="J47" s="22">
        <f>+J48+J57</f>
        <v>859809.43</v>
      </c>
      <c r="K47" s="22">
        <f>SUM(B47:J47)</f>
        <v>14533299.67</v>
      </c>
    </row>
    <row r="48" spans="1:11" ht="17.25" customHeight="1">
      <c r="A48" s="16" t="s">
        <v>113</v>
      </c>
      <c r="B48" s="23">
        <f>SUM(B49:B56)</f>
        <v>1428851.17</v>
      </c>
      <c r="C48" s="23">
        <f aca="true" t="shared" si="13" ref="C48:J48">SUM(C49:C56)</f>
        <v>2024416.55</v>
      </c>
      <c r="D48" s="23">
        <f t="shared" si="13"/>
        <v>2293632.91</v>
      </c>
      <c r="E48" s="23">
        <f t="shared" si="13"/>
        <v>1360555.42</v>
      </c>
      <c r="F48" s="23">
        <f t="shared" si="13"/>
        <v>1866453.61</v>
      </c>
      <c r="G48" s="23">
        <f t="shared" si="13"/>
        <v>2662208.54</v>
      </c>
      <c r="H48" s="23">
        <f t="shared" si="13"/>
        <v>1347566.97</v>
      </c>
      <c r="I48" s="23">
        <f t="shared" si="13"/>
        <v>526704</v>
      </c>
      <c r="J48" s="23">
        <f t="shared" si="13"/>
        <v>845805.79</v>
      </c>
      <c r="K48" s="23">
        <f aca="true" t="shared" si="14" ref="K48:K57">SUM(B48:J48)</f>
        <v>14356194.96</v>
      </c>
    </row>
    <row r="49" spans="1:11" ht="17.25" customHeight="1">
      <c r="A49" s="34" t="s">
        <v>44</v>
      </c>
      <c r="B49" s="23">
        <f aca="true" t="shared" si="15" ref="B49:H49">ROUND(B30*B7,2)</f>
        <v>1427225.18</v>
      </c>
      <c r="C49" s="23">
        <f t="shared" si="15"/>
        <v>2017345.77</v>
      </c>
      <c r="D49" s="23">
        <f t="shared" si="15"/>
        <v>2290519.7</v>
      </c>
      <c r="E49" s="23">
        <f t="shared" si="15"/>
        <v>1359201.8</v>
      </c>
      <c r="F49" s="23">
        <f t="shared" si="15"/>
        <v>1864146.52</v>
      </c>
      <c r="G49" s="23">
        <f t="shared" si="15"/>
        <v>2658950.62</v>
      </c>
      <c r="H49" s="23">
        <f t="shared" si="15"/>
        <v>1326436.54</v>
      </c>
      <c r="I49" s="23">
        <f>ROUND(I30*I7,2)</f>
        <v>525638.28</v>
      </c>
      <c r="J49" s="23">
        <f>ROUND(J30*J7,2)</f>
        <v>843588.75</v>
      </c>
      <c r="K49" s="23">
        <f t="shared" si="14"/>
        <v>14313053.159999998</v>
      </c>
    </row>
    <row r="50" spans="1:11" ht="17.25" customHeight="1">
      <c r="A50" s="34" t="s">
        <v>45</v>
      </c>
      <c r="B50" s="19">
        <v>0</v>
      </c>
      <c r="C50" s="23">
        <f>ROUND(C31*C7,2)</f>
        <v>4484.12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4484.12</v>
      </c>
    </row>
    <row r="51" spans="1:11" ht="17.25" customHeight="1">
      <c r="A51" s="66" t="s">
        <v>106</v>
      </c>
      <c r="B51" s="67">
        <f aca="true" t="shared" si="16" ref="B51:H51">ROUND(B32*B7,2)</f>
        <v>-2465.69</v>
      </c>
      <c r="C51" s="67">
        <f t="shared" si="16"/>
        <v>-3187.06</v>
      </c>
      <c r="D51" s="67">
        <f t="shared" si="16"/>
        <v>-3272.55</v>
      </c>
      <c r="E51" s="67">
        <f t="shared" si="16"/>
        <v>-2091.78</v>
      </c>
      <c r="F51" s="67">
        <f t="shared" si="16"/>
        <v>-2974.43</v>
      </c>
      <c r="G51" s="67">
        <f t="shared" si="16"/>
        <v>-4172.16</v>
      </c>
      <c r="H51" s="67">
        <f t="shared" si="16"/>
        <v>-2140.84</v>
      </c>
      <c r="I51" s="19">
        <v>0</v>
      </c>
      <c r="J51" s="19">
        <v>0</v>
      </c>
      <c r="K51" s="67">
        <f>SUM(B51:J51)</f>
        <v>-20304.51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19556.23</v>
      </c>
      <c r="I53" s="31">
        <f>+I35</f>
        <v>0</v>
      </c>
      <c r="J53" s="31">
        <f>+J35</f>
        <v>0</v>
      </c>
      <c r="K53" s="23">
        <f t="shared" si="14"/>
        <v>19556.23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-237842.53</v>
      </c>
      <c r="C61" s="35">
        <f t="shared" si="17"/>
        <v>-246613.83000000005</v>
      </c>
      <c r="D61" s="35">
        <f t="shared" si="17"/>
        <v>-113439.70999999999</v>
      </c>
      <c r="E61" s="35">
        <f t="shared" si="17"/>
        <v>-303292.12999999995</v>
      </c>
      <c r="F61" s="35">
        <f t="shared" si="17"/>
        <v>-197495.13000000003</v>
      </c>
      <c r="G61" s="35">
        <f t="shared" si="17"/>
        <v>-226999.62000000005</v>
      </c>
      <c r="H61" s="35">
        <f t="shared" si="17"/>
        <v>-212201</v>
      </c>
      <c r="I61" s="35">
        <f t="shared" si="17"/>
        <v>-127845.71000000002</v>
      </c>
      <c r="J61" s="35">
        <f t="shared" si="17"/>
        <v>-66904.45</v>
      </c>
      <c r="K61" s="35">
        <f>SUM(B61:J61)</f>
        <v>-1732634.11</v>
      </c>
    </row>
    <row r="62" spans="1:11" ht="18.75" customHeight="1">
      <c r="A62" s="16" t="s">
        <v>75</v>
      </c>
      <c r="B62" s="35">
        <f aca="true" t="shared" si="18" ref="B62:J62">B63+B64+B65+B66+B67+B68</f>
        <v>-212136.13</v>
      </c>
      <c r="C62" s="35">
        <f t="shared" si="18"/>
        <v>-199905.05000000002</v>
      </c>
      <c r="D62" s="35">
        <f t="shared" si="18"/>
        <v>-189488.41</v>
      </c>
      <c r="E62" s="35">
        <f t="shared" si="18"/>
        <v>-245365.77999999997</v>
      </c>
      <c r="F62" s="35">
        <f t="shared" si="18"/>
        <v>-225785.23</v>
      </c>
      <c r="G62" s="35">
        <f t="shared" si="18"/>
        <v>-243544.52000000002</v>
      </c>
      <c r="H62" s="35">
        <f t="shared" si="18"/>
        <v>-164927.6</v>
      </c>
      <c r="I62" s="35">
        <f t="shared" si="18"/>
        <v>-30761</v>
      </c>
      <c r="J62" s="35">
        <f t="shared" si="18"/>
        <v>-66310</v>
      </c>
      <c r="K62" s="35">
        <f aca="true" t="shared" si="19" ref="K62:K91">SUM(B62:J62)</f>
        <v>-1578223.7200000002</v>
      </c>
    </row>
    <row r="63" spans="1:11" ht="18.75" customHeight="1">
      <c r="A63" s="12" t="s">
        <v>76</v>
      </c>
      <c r="B63" s="35">
        <f>-ROUND(B9*$D$3,2)</f>
        <v>-142196</v>
      </c>
      <c r="C63" s="35">
        <f aca="true" t="shared" si="20" ref="C63:J63">-ROUND(C9*$D$3,2)</f>
        <v>-193100.8</v>
      </c>
      <c r="D63" s="35">
        <f t="shared" si="20"/>
        <v>-168226</v>
      </c>
      <c r="E63" s="35">
        <f t="shared" si="20"/>
        <v>-128261.4</v>
      </c>
      <c r="F63" s="35">
        <f t="shared" si="20"/>
        <v>-148112.6</v>
      </c>
      <c r="G63" s="35">
        <f t="shared" si="20"/>
        <v>-185618.6</v>
      </c>
      <c r="H63" s="35">
        <f t="shared" si="20"/>
        <v>-164927.6</v>
      </c>
      <c r="I63" s="35">
        <f t="shared" si="20"/>
        <v>-30761</v>
      </c>
      <c r="J63" s="35">
        <f t="shared" si="20"/>
        <v>-66310</v>
      </c>
      <c r="K63" s="35">
        <f t="shared" si="19"/>
        <v>-1227514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-1368</v>
      </c>
      <c r="C65" s="35">
        <v>-395.2</v>
      </c>
      <c r="D65" s="35">
        <v>-152</v>
      </c>
      <c r="E65" s="35">
        <v>-737.2</v>
      </c>
      <c r="F65" s="35">
        <v>-395.2</v>
      </c>
      <c r="G65" s="35">
        <v>-300.2</v>
      </c>
      <c r="H65" s="19">
        <v>0</v>
      </c>
      <c r="I65" s="19">
        <v>0</v>
      </c>
      <c r="J65" s="19">
        <v>0</v>
      </c>
      <c r="K65" s="35">
        <f t="shared" si="19"/>
        <v>-3347.7999999999997</v>
      </c>
    </row>
    <row r="66" spans="1:11" ht="18.75" customHeight="1">
      <c r="A66" s="12" t="s">
        <v>107</v>
      </c>
      <c r="B66" s="35">
        <v>-8458.8</v>
      </c>
      <c r="C66" s="35">
        <v>-3644.2</v>
      </c>
      <c r="D66" s="35">
        <v>-2500.4</v>
      </c>
      <c r="E66" s="35">
        <v>-4081.2</v>
      </c>
      <c r="F66" s="35">
        <v>-2147</v>
      </c>
      <c r="G66" s="35">
        <v>-2553.6</v>
      </c>
      <c r="H66" s="19">
        <v>0</v>
      </c>
      <c r="I66" s="19">
        <v>0</v>
      </c>
      <c r="J66" s="19">
        <v>0</v>
      </c>
      <c r="K66" s="35">
        <f t="shared" si="19"/>
        <v>-23385.199999999997</v>
      </c>
    </row>
    <row r="67" spans="1:11" ht="18.75" customHeight="1">
      <c r="A67" s="12" t="s">
        <v>53</v>
      </c>
      <c r="B67" s="35">
        <v>-60113.33</v>
      </c>
      <c r="C67" s="35">
        <v>-2764.85</v>
      </c>
      <c r="D67" s="35">
        <v>-18610.01</v>
      </c>
      <c r="E67" s="35">
        <v>-112285.98</v>
      </c>
      <c r="F67" s="35">
        <v>-75130.43</v>
      </c>
      <c r="G67" s="35">
        <v>-55072.12</v>
      </c>
      <c r="H67" s="19">
        <v>0</v>
      </c>
      <c r="I67" s="19">
        <v>0</v>
      </c>
      <c r="J67" s="19">
        <v>0</v>
      </c>
      <c r="K67" s="35">
        <f t="shared" si="19"/>
        <v>-323976.72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-45275.22</v>
      </c>
      <c r="C69" s="67">
        <f t="shared" si="21"/>
        <v>-94130.62</v>
      </c>
      <c r="D69" s="67">
        <f t="shared" si="21"/>
        <v>-98030.20000000001</v>
      </c>
      <c r="E69" s="67">
        <f t="shared" si="21"/>
        <v>-58063.54</v>
      </c>
      <c r="F69" s="67">
        <f t="shared" si="21"/>
        <v>-47694.740000000005</v>
      </c>
      <c r="G69" s="67">
        <f t="shared" si="21"/>
        <v>-79120.78</v>
      </c>
      <c r="H69" s="67">
        <f t="shared" si="21"/>
        <v>-58677.31</v>
      </c>
      <c r="I69" s="67">
        <f t="shared" si="21"/>
        <v>-86128.42000000001</v>
      </c>
      <c r="J69" s="67">
        <f t="shared" si="21"/>
        <v>-23002.2</v>
      </c>
      <c r="K69" s="67">
        <f t="shared" si="19"/>
        <v>-590123.0299999999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35">
        <v>-30764.27</v>
      </c>
      <c r="C76" s="35">
        <v>-72988.75</v>
      </c>
      <c r="D76" s="35">
        <v>-76042.6</v>
      </c>
      <c r="E76" s="35">
        <v>-44098.78</v>
      </c>
      <c r="F76" s="35">
        <v>-28123.61</v>
      </c>
      <c r="G76" s="35">
        <v>-49371.41</v>
      </c>
      <c r="H76" s="35">
        <v>-44358.26</v>
      </c>
      <c r="I76" s="35">
        <v>-18819.13</v>
      </c>
      <c r="J76" s="35">
        <v>-12624.58</v>
      </c>
      <c r="K76" s="35">
        <f t="shared" si="19"/>
        <v>-377191.3900000001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35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35">
        <v>19568.82</v>
      </c>
      <c r="C101" s="35">
        <v>47421.84</v>
      </c>
      <c r="D101" s="35">
        <v>174078.9</v>
      </c>
      <c r="E101" s="35">
        <v>137.19</v>
      </c>
      <c r="F101" s="35">
        <v>75984.84</v>
      </c>
      <c r="G101" s="35">
        <v>95665.68</v>
      </c>
      <c r="H101" s="35">
        <v>11403.91</v>
      </c>
      <c r="I101" s="35">
        <v>-10956.29</v>
      </c>
      <c r="J101" s="35">
        <v>22407.75</v>
      </c>
      <c r="K101" s="35">
        <f>SUM(B101:J101)</f>
        <v>435712.63999999996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1209681.52</v>
      </c>
      <c r="C104" s="24">
        <f t="shared" si="22"/>
        <v>1801285.53</v>
      </c>
      <c r="D104" s="24">
        <f t="shared" si="22"/>
        <v>2205634.3000000003</v>
      </c>
      <c r="E104" s="24">
        <f t="shared" si="22"/>
        <v>1079648.8199999998</v>
      </c>
      <c r="F104" s="24">
        <f t="shared" si="22"/>
        <v>1692414.3200000003</v>
      </c>
      <c r="G104" s="24">
        <f t="shared" si="22"/>
        <v>2464806.6000000006</v>
      </c>
      <c r="H104" s="24">
        <f t="shared" si="22"/>
        <v>1155431.1999999997</v>
      </c>
      <c r="I104" s="24">
        <f>+I105+I106</f>
        <v>398858.29</v>
      </c>
      <c r="J104" s="24">
        <f>+J105+J106</f>
        <v>792904.9800000001</v>
      </c>
      <c r="K104" s="48">
        <f>SUM(B104:J104)</f>
        <v>12800665.559999999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1191008.6400000001</v>
      </c>
      <c r="C105" s="24">
        <f t="shared" si="23"/>
        <v>1777802.72</v>
      </c>
      <c r="D105" s="24">
        <f t="shared" si="23"/>
        <v>2180193.2</v>
      </c>
      <c r="E105" s="24">
        <f t="shared" si="23"/>
        <v>1057263.2899999998</v>
      </c>
      <c r="F105" s="24">
        <f t="shared" si="23"/>
        <v>1668958.4800000002</v>
      </c>
      <c r="G105" s="24">
        <f t="shared" si="23"/>
        <v>2435208.9200000004</v>
      </c>
      <c r="H105" s="24">
        <f t="shared" si="23"/>
        <v>1135365.9699999997</v>
      </c>
      <c r="I105" s="24">
        <f t="shared" si="23"/>
        <v>398858.29</v>
      </c>
      <c r="J105" s="24">
        <f t="shared" si="23"/>
        <v>778901.3400000001</v>
      </c>
      <c r="K105" s="48">
        <f>SUM(B105:J105)</f>
        <v>12623560.850000001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12800665.589999998</v>
      </c>
      <c r="L112" s="54"/>
    </row>
    <row r="113" spans="1:11" ht="18.75" customHeight="1">
      <c r="A113" s="26" t="s">
        <v>71</v>
      </c>
      <c r="B113" s="27">
        <v>152844.08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152844.08</v>
      </c>
    </row>
    <row r="114" spans="1:11" ht="18.75" customHeight="1">
      <c r="A114" s="26" t="s">
        <v>72</v>
      </c>
      <c r="B114" s="27">
        <v>1056837.45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1056837.45</v>
      </c>
    </row>
    <row r="115" spans="1:11" ht="18.75" customHeight="1">
      <c r="A115" s="26" t="s">
        <v>73</v>
      </c>
      <c r="B115" s="40">
        <v>0</v>
      </c>
      <c r="C115" s="27">
        <f>+C104</f>
        <v>1801285.53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1801285.53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2205634.3000000003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2205634.3000000003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1079648.8199999998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1079648.8199999998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322342.53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322342.53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598642.57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598642.57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86620.3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86620.3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684808.93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684808.93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770687.14</v>
      </c>
      <c r="H122" s="40">
        <v>0</v>
      </c>
      <c r="I122" s="40">
        <v>0</v>
      </c>
      <c r="J122" s="40">
        <v>0</v>
      </c>
      <c r="K122" s="41">
        <f t="shared" si="25"/>
        <v>770687.14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57981.28</v>
      </c>
      <c r="H123" s="40">
        <v>0</v>
      </c>
      <c r="I123" s="40">
        <v>0</v>
      </c>
      <c r="J123" s="40">
        <v>0</v>
      </c>
      <c r="K123" s="41">
        <f t="shared" si="25"/>
        <v>57981.28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342649.57</v>
      </c>
      <c r="H124" s="40">
        <v>0</v>
      </c>
      <c r="I124" s="40">
        <v>0</v>
      </c>
      <c r="J124" s="40">
        <v>0</v>
      </c>
      <c r="K124" s="41">
        <f t="shared" si="25"/>
        <v>342649.57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295915.61</v>
      </c>
      <c r="H125" s="40">
        <v>0</v>
      </c>
      <c r="I125" s="40">
        <v>0</v>
      </c>
      <c r="J125" s="40">
        <v>0</v>
      </c>
      <c r="K125" s="41">
        <f t="shared" si="25"/>
        <v>295915.61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997573.01</v>
      </c>
      <c r="H126" s="40">
        <v>0</v>
      </c>
      <c r="I126" s="40">
        <v>0</v>
      </c>
      <c r="J126" s="40">
        <v>0</v>
      </c>
      <c r="K126" s="41">
        <f t="shared" si="25"/>
        <v>997573.01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421188.37</v>
      </c>
      <c r="I127" s="40">
        <v>0</v>
      </c>
      <c r="J127" s="40">
        <v>0</v>
      </c>
      <c r="K127" s="41">
        <f t="shared" si="25"/>
        <v>421188.37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734242.83</v>
      </c>
      <c r="I128" s="40">
        <v>0</v>
      </c>
      <c r="J128" s="40">
        <v>0</v>
      </c>
      <c r="K128" s="41">
        <f t="shared" si="25"/>
        <v>734242.83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398858.29</v>
      </c>
      <c r="J129" s="40">
        <v>0</v>
      </c>
      <c r="K129" s="41">
        <f t="shared" si="25"/>
        <v>398858.29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792904.98</v>
      </c>
      <c r="K130" s="44">
        <f t="shared" si="25"/>
        <v>792904.98</v>
      </c>
    </row>
    <row r="131" spans="1:11" ht="18.75" customHeight="1">
      <c r="A131" s="85" t="s">
        <v>135</v>
      </c>
      <c r="B131" s="85"/>
      <c r="C131" s="85"/>
      <c r="D131" s="85"/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spans="1:4" ht="18.75" customHeight="1">
      <c r="A132" s="86" t="s">
        <v>134</v>
      </c>
      <c r="B132" s="87"/>
      <c r="C132" s="87"/>
      <c r="D132" s="87"/>
    </row>
    <row r="133" ht="18.75" customHeight="1">
      <c r="A133" s="39"/>
    </row>
    <row r="134" ht="15.75">
      <c r="A134" s="38"/>
    </row>
  </sheetData>
  <sheetProtection/>
  <mergeCells count="8">
    <mergeCell ref="A131:D131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2017-01-27T17:24:59Z</dcterms:modified>
  <cp:category/>
  <cp:version/>
  <cp:contentType/>
  <cp:contentStatus/>
</cp:coreProperties>
</file>