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<sst xmlns="http://schemas.openxmlformats.org/spreadsheetml/2006/main" count="134" uniqueCount="134">
  <si>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</si>
  <si>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</si>
  <si>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</si>
  <si>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</si>
  <si>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</si>
  <si>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</si>
  <si>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</si>
  <si>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</si>
  <si>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</si>
  <si>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</si>
  <si>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</si>
  <si>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</si>
  <si>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</si>
  <si>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</si>
  <si>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</si>
  <si>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</si>
  <si>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</si>
  <si>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</si>
  <si>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</si>
  <si>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</si>
  <si>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</si>
  <si>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</si>
  <si>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</si>
  <si>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</si>
  <si>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</si>
  <si>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</si>
  <si>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</si>
  <si>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</si>
  <si>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</si>
  <si>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</si>
  <si>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</si>
  <si>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</si>
  <si>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</si>
  <si>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</si>
  <si>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</si>
  <si>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</si>
  <si>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</si>
  <si>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</si>
  <si>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</si>
  <si>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</si>
  <si>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</si>
  <si>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</si>
  <si>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</si>
  <si>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</si>
  <si>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</si>
  <si>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</si>
  <si>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</si>
  <si>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</si>
  <si>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</si>
  <si>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</si>
  <si>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</si>
  <si>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</si>
  <si>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</si>
  <si>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</si>
  <si>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</si>
  <si>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</si>
  <si>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</si>
  <si>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</si>
  <si>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</si>
  <si>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</si>
  <si>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</si>
  <si>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</si>
  <si>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</si>
  <si>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</si>
  <si>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</si>
  <si>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</si>
  <si>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</si>
  <si>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</si>
  <si>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</si>
  <si>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</si>
  <si>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</si>
  <si>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</si>
  <si>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</si>
  <si>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</si>
  <si>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</si>
  <si>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</si>
  <si>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</si>
  <si>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</si>
  <si>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</si>
  <si>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</si>
  <si>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</si>
  <si>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</si>
  <si>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</si>
  <si>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</si>
  <si>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</si>
  <si>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</si>
  <si>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</si>
  <si>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</si>
  <si>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</si>
  <si>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</si>
  <si>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</si>
  <si>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</si>
  <si>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</si>
  <si>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</si>
  <si>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</si>
  <si>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</si>
  <si>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</si>
  <si>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</si>
  <si>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</si>
  <si>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</si>
  <si>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</si>
  <si>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</si>
  <si>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</si>
  <si>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</si>
  <si>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</si>
  <si>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</si>
  <si>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</si>
  <si>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</si>
  <si>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</si>
  <si>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</si>
  <si>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</si>
  <si>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</si>
  <si>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</si>
  <si>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</si>
  <si>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</si>
  <si>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</si>
  <si>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</si>
  <si>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</si>
  <si>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</si>
  <si>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</si>
  <si>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</si>
  <si>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</si>
  <si>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</si>
  <si>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</si>
  <si>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</si>
  <si>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</si>
  <si>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</si>
  <si>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</si>
  <si>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</si>
  <si>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</si>
  <si>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</si>
  <si>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</si>
  <si>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</si>
  <si>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10/01/17 - VENCIMENTO 24/01/17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</si>
</sst>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526062</v>
      </c>
      <c r="C7" s="9">
        <f t="shared" si="0"/>
        <v>658132</v>
      </c>
      <c r="D7" s="9">
        <f t="shared" si="0"/>
        <v>667062</v>
      </c>
      <c r="E7" s="9">
        <f t="shared" si="0"/>
        <v>463523</v>
      </c>
      <c r="F7" s="9">
        <f t="shared" si="0"/>
        <v>639227</v>
      </c>
      <c r="G7" s="9">
        <f t="shared" si="0"/>
        <v>1075876</v>
      </c>
      <c r="H7" s="9">
        <f t="shared" si="0"/>
        <v>468087</v>
      </c>
      <c r="I7" s="9">
        <f t="shared" si="0"/>
        <v>107109</v>
      </c>
      <c r="J7" s="9">
        <f t="shared" si="0"/>
        <v>288337</v>
      </c>
      <c r="K7" s="9">
        <f t="shared" si="0"/>
        <v>4893415</v>
      </c>
      <c r="L7" s="52"/>
    </row>
    <row r="8" spans="1:11" ht="17.25" customHeight="1">
      <c r="A8" s="10" t="s">
        <v>99</v>
      </c>
      <c r="B8" s="11">
        <f>B9+B12+B16</f>
        <v>297479</v>
      </c>
      <c r="C8" s="11">
        <f aca="true" t="shared" si="1" ref="C8:J8">C9+C12+C16</f>
        <v>380606</v>
      </c>
      <c r="D8" s="11">
        <f t="shared" si="1"/>
        <v>362403</v>
      </c>
      <c r="E8" s="11">
        <f t="shared" si="1"/>
        <v>265713</v>
      </c>
      <c r="F8" s="11">
        <f t="shared" si="1"/>
        <v>354280</v>
      </c>
      <c r="G8" s="11">
        <f t="shared" si="1"/>
        <v>593014</v>
      </c>
      <c r="H8" s="11">
        <f t="shared" si="1"/>
        <v>281212</v>
      </c>
      <c r="I8" s="11">
        <f t="shared" si="1"/>
        <v>54879</v>
      </c>
      <c r="J8" s="11">
        <f t="shared" si="1"/>
        <v>158714</v>
      </c>
      <c r="K8" s="11">
        <f>SUM(B8:J8)</f>
        <v>2748300</v>
      </c>
    </row>
    <row r="9" spans="1:11" ht="17.25" customHeight="1">
      <c r="A9" s="15" t="s">
        <v>17</v>
      </c>
      <c r="B9" s="13">
        <f>+B10+B11</f>
        <v>39630</v>
      </c>
      <c r="C9" s="13">
        <f aca="true" t="shared" si="2" ref="C9:J9">+C10+C11</f>
        <v>53528</v>
      </c>
      <c r="D9" s="13">
        <f t="shared" si="2"/>
        <v>47362</v>
      </c>
      <c r="E9" s="13">
        <f t="shared" si="2"/>
        <v>35232</v>
      </c>
      <c r="F9" s="13">
        <f t="shared" si="2"/>
        <v>42110</v>
      </c>
      <c r="G9" s="13">
        <f t="shared" si="2"/>
        <v>52847</v>
      </c>
      <c r="H9" s="13">
        <f t="shared" si="2"/>
        <v>45273</v>
      </c>
      <c r="I9" s="13">
        <f t="shared" si="2"/>
        <v>8396</v>
      </c>
      <c r="J9" s="13">
        <f t="shared" si="2"/>
        <v>18474</v>
      </c>
      <c r="K9" s="11">
        <f>SUM(B9:J9)</f>
        <v>342852</v>
      </c>
    </row>
    <row r="10" spans="1:11" ht="17.25" customHeight="1">
      <c r="A10" s="29" t="s">
        <v>18</v>
      </c>
      <c r="B10" s="13">
        <v>39630</v>
      </c>
      <c r="C10" s="13">
        <v>53528</v>
      </c>
      <c r="D10" s="13">
        <v>47362</v>
      </c>
      <c r="E10" s="13">
        <v>35232</v>
      </c>
      <c r="F10" s="13">
        <v>42110</v>
      </c>
      <c r="G10" s="13">
        <v>52847</v>
      </c>
      <c r="H10" s="13">
        <v>45273</v>
      </c>
      <c r="I10" s="13">
        <v>8396</v>
      </c>
      <c r="J10" s="13">
        <v>18474</v>
      </c>
      <c r="K10" s="11">
        <f>SUM(B10:J10)</f>
        <v>342852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215711</v>
      </c>
      <c r="C12" s="17">
        <f t="shared" si="3"/>
        <v>276205</v>
      </c>
      <c r="D12" s="17">
        <f t="shared" si="3"/>
        <v>264963</v>
      </c>
      <c r="E12" s="17">
        <f t="shared" si="3"/>
        <v>194387</v>
      </c>
      <c r="F12" s="17">
        <f t="shared" si="3"/>
        <v>255465</v>
      </c>
      <c r="G12" s="17">
        <f t="shared" si="3"/>
        <v>435827</v>
      </c>
      <c r="H12" s="17">
        <f t="shared" si="3"/>
        <v>200618</v>
      </c>
      <c r="I12" s="17">
        <f t="shared" si="3"/>
        <v>38263</v>
      </c>
      <c r="J12" s="17">
        <f t="shared" si="3"/>
        <v>117297</v>
      </c>
      <c r="K12" s="11">
        <f aca="true" t="shared" si="4" ref="K12:K27">SUM(B12:J12)</f>
        <v>1998736</v>
      </c>
    </row>
    <row r="13" spans="1:13" ht="17.25" customHeight="1">
      <c r="A13" s="14" t="s">
        <v>20</v>
      </c>
      <c r="B13" s="13">
        <v>108765</v>
      </c>
      <c r="C13" s="13">
        <v>150229</v>
      </c>
      <c r="D13" s="13">
        <v>148061</v>
      </c>
      <c r="E13" s="13">
        <v>104524</v>
      </c>
      <c r="F13" s="13">
        <v>135139</v>
      </c>
      <c r="G13" s="13">
        <v>215889</v>
      </c>
      <c r="H13" s="13">
        <v>99670</v>
      </c>
      <c r="I13" s="13">
        <v>22973</v>
      </c>
      <c r="J13" s="13">
        <v>64809</v>
      </c>
      <c r="K13" s="11">
        <f t="shared" si="4"/>
        <v>1050059</v>
      </c>
      <c r="L13" s="52"/>
      <c r="M13" s="53"/>
    </row>
    <row r="14" spans="1:12" ht="17.25" customHeight="1">
      <c r="A14" s="14" t="s">
        <v>21</v>
      </c>
      <c r="B14" s="13">
        <v>104477</v>
      </c>
      <c r="C14" s="13">
        <v>122597</v>
      </c>
      <c r="D14" s="13">
        <v>114445</v>
      </c>
      <c r="E14" s="13">
        <v>87540</v>
      </c>
      <c r="F14" s="13">
        <v>117940</v>
      </c>
      <c r="G14" s="13">
        <v>215795</v>
      </c>
      <c r="H14" s="13">
        <v>97435</v>
      </c>
      <c r="I14" s="13">
        <v>14719</v>
      </c>
      <c r="J14" s="13">
        <v>51692</v>
      </c>
      <c r="K14" s="11">
        <f t="shared" si="4"/>
        <v>926640</v>
      </c>
      <c r="L14" s="52"/>
    </row>
    <row r="15" spans="1:11" ht="17.25" customHeight="1">
      <c r="A15" s="14" t="s">
        <v>22</v>
      </c>
      <c r="B15" s="13">
        <v>2469</v>
      </c>
      <c r="C15" s="13">
        <v>3379</v>
      </c>
      <c r="D15" s="13">
        <v>2457</v>
      </c>
      <c r="E15" s="13">
        <v>2323</v>
      </c>
      <c r="F15" s="13">
        <v>2386</v>
      </c>
      <c r="G15" s="13">
        <v>4143</v>
      </c>
      <c r="H15" s="13">
        <v>3513</v>
      </c>
      <c r="I15" s="13">
        <v>571</v>
      </c>
      <c r="J15" s="13">
        <v>796</v>
      </c>
      <c r="K15" s="11">
        <f t="shared" si="4"/>
        <v>22037</v>
      </c>
    </row>
    <row r="16" spans="1:11" ht="17.25" customHeight="1">
      <c r="A16" s="15" t="s">
        <v>95</v>
      </c>
      <c r="B16" s="13">
        <f>B17+B18+B19</f>
        <v>42138</v>
      </c>
      <c r="C16" s="13">
        <f aca="true" t="shared" si="5" ref="C16:J16">C17+C18+C19</f>
        <v>50873</v>
      </c>
      <c r="D16" s="13">
        <f t="shared" si="5"/>
        <v>50078</v>
      </c>
      <c r="E16" s="13">
        <f t="shared" si="5"/>
        <v>36094</v>
      </c>
      <c r="F16" s="13">
        <f t="shared" si="5"/>
        <v>56705</v>
      </c>
      <c r="G16" s="13">
        <f t="shared" si="5"/>
        <v>104340</v>
      </c>
      <c r="H16" s="13">
        <f t="shared" si="5"/>
        <v>35321</v>
      </c>
      <c r="I16" s="13">
        <f t="shared" si="5"/>
        <v>8220</v>
      </c>
      <c r="J16" s="13">
        <f t="shared" si="5"/>
        <v>22943</v>
      </c>
      <c r="K16" s="11">
        <f t="shared" si="4"/>
        <v>406712</v>
      </c>
    </row>
    <row r="17" spans="1:11" ht="17.25" customHeight="1">
      <c r="A17" s="14" t="s">
        <v>96</v>
      </c>
      <c r="B17" s="13">
        <v>22153</v>
      </c>
      <c r="C17" s="13">
        <v>29667</v>
      </c>
      <c r="D17" s="13">
        <v>26923</v>
      </c>
      <c r="E17" s="13">
        <v>19688</v>
      </c>
      <c r="F17" s="13">
        <v>30884</v>
      </c>
      <c r="G17" s="13">
        <v>53500</v>
      </c>
      <c r="H17" s="13">
        <v>20086</v>
      </c>
      <c r="I17" s="13">
        <v>5002</v>
      </c>
      <c r="J17" s="13">
        <v>11963</v>
      </c>
      <c r="K17" s="11">
        <f t="shared" si="4"/>
        <v>219866</v>
      </c>
    </row>
    <row r="18" spans="1:11" ht="17.25" customHeight="1">
      <c r="A18" s="14" t="s">
        <v>97</v>
      </c>
      <c r="B18" s="13">
        <v>19857</v>
      </c>
      <c r="C18" s="13">
        <v>21021</v>
      </c>
      <c r="D18" s="13">
        <v>23061</v>
      </c>
      <c r="E18" s="13">
        <v>16323</v>
      </c>
      <c r="F18" s="13">
        <v>25694</v>
      </c>
      <c r="G18" s="13">
        <v>50650</v>
      </c>
      <c r="H18" s="13">
        <v>15092</v>
      </c>
      <c r="I18" s="13">
        <v>3201</v>
      </c>
      <c r="J18" s="13">
        <v>10949</v>
      </c>
      <c r="K18" s="11">
        <f t="shared" si="4"/>
        <v>185848</v>
      </c>
    </row>
    <row r="19" spans="1:11" ht="17.25" customHeight="1">
      <c r="A19" s="14" t="s">
        <v>98</v>
      </c>
      <c r="B19" s="13">
        <v>128</v>
      </c>
      <c r="C19" s="13">
        <v>185</v>
      </c>
      <c r="D19" s="13">
        <v>94</v>
      </c>
      <c r="E19" s="13">
        <v>83</v>
      </c>
      <c r="F19" s="13">
        <v>127</v>
      </c>
      <c r="G19" s="13">
        <v>190</v>
      </c>
      <c r="H19" s="13">
        <v>143</v>
      </c>
      <c r="I19" s="13">
        <v>17</v>
      </c>
      <c r="J19" s="13">
        <v>31</v>
      </c>
      <c r="K19" s="11">
        <f t="shared" si="4"/>
        <v>998</v>
      </c>
    </row>
    <row r="20" spans="1:11" ht="17.25" customHeight="1">
      <c r="A20" s="16" t="s">
        <v>23</v>
      </c>
      <c r="B20" s="11">
        <f>+B21+B22+B23</f>
        <v>161900</v>
      </c>
      <c r="C20" s="11">
        <f aca="true" t="shared" si="6" ref="C20:J20">+C21+C22+C23</f>
        <v>179591</v>
      </c>
      <c r="D20" s="11">
        <f t="shared" si="6"/>
        <v>197216</v>
      </c>
      <c r="E20" s="11">
        <f t="shared" si="6"/>
        <v>128713</v>
      </c>
      <c r="F20" s="11">
        <f t="shared" si="6"/>
        <v>203619</v>
      </c>
      <c r="G20" s="11">
        <f t="shared" si="6"/>
        <v>373495</v>
      </c>
      <c r="H20" s="11">
        <f t="shared" si="6"/>
        <v>128968</v>
      </c>
      <c r="I20" s="11">
        <f t="shared" si="6"/>
        <v>31784</v>
      </c>
      <c r="J20" s="11">
        <f t="shared" si="6"/>
        <v>81809</v>
      </c>
      <c r="K20" s="11">
        <f t="shared" si="4"/>
        <v>1487095</v>
      </c>
    </row>
    <row r="21" spans="1:12" ht="17.25" customHeight="1">
      <c r="A21" s="12" t="s">
        <v>24</v>
      </c>
      <c r="B21" s="13">
        <v>90378</v>
      </c>
      <c r="C21" s="13">
        <v>110631</v>
      </c>
      <c r="D21" s="13">
        <v>122685</v>
      </c>
      <c r="E21" s="13">
        <v>78250</v>
      </c>
      <c r="F21" s="13">
        <v>119986</v>
      </c>
      <c r="G21" s="13">
        <v>201124</v>
      </c>
      <c r="H21" s="13">
        <v>74669</v>
      </c>
      <c r="I21" s="13">
        <v>20733</v>
      </c>
      <c r="J21" s="13">
        <v>49380</v>
      </c>
      <c r="K21" s="11">
        <f t="shared" si="4"/>
        <v>867836</v>
      </c>
      <c r="L21" s="52"/>
    </row>
    <row r="22" spans="1:12" ht="17.25" customHeight="1">
      <c r="A22" s="12" t="s">
        <v>25</v>
      </c>
      <c r="B22" s="13">
        <v>70189</v>
      </c>
      <c r="C22" s="13">
        <v>67305</v>
      </c>
      <c r="D22" s="13">
        <v>73257</v>
      </c>
      <c r="E22" s="13">
        <v>49460</v>
      </c>
      <c r="F22" s="13">
        <v>82326</v>
      </c>
      <c r="G22" s="13">
        <v>169934</v>
      </c>
      <c r="H22" s="13">
        <v>52764</v>
      </c>
      <c r="I22" s="13">
        <v>10776</v>
      </c>
      <c r="J22" s="13">
        <v>32019</v>
      </c>
      <c r="K22" s="11">
        <f t="shared" si="4"/>
        <v>608030</v>
      </c>
      <c r="L22" s="52"/>
    </row>
    <row r="23" spans="1:11" ht="17.25" customHeight="1">
      <c r="A23" s="12" t="s">
        <v>26</v>
      </c>
      <c r="B23" s="13">
        <v>1333</v>
      </c>
      <c r="C23" s="13">
        <v>1655</v>
      </c>
      <c r="D23" s="13">
        <v>1274</v>
      </c>
      <c r="E23" s="13">
        <v>1003</v>
      </c>
      <c r="F23" s="13">
        <v>1307</v>
      </c>
      <c r="G23" s="13">
        <v>2437</v>
      </c>
      <c r="H23" s="13">
        <v>1535</v>
      </c>
      <c r="I23" s="13">
        <v>275</v>
      </c>
      <c r="J23" s="13">
        <v>410</v>
      </c>
      <c r="K23" s="11">
        <f t="shared" si="4"/>
        <v>11229</v>
      </c>
    </row>
    <row r="24" spans="1:11" ht="17.25" customHeight="1">
      <c r="A24" s="16" t="s">
        <v>27</v>
      </c>
      <c r="B24" s="13">
        <f>+B25+B26</f>
        <v>66683</v>
      </c>
      <c r="C24" s="13">
        <f aca="true" t="shared" si="7" ref="C24:J24">+C25+C26</f>
        <v>97935</v>
      </c>
      <c r="D24" s="13">
        <f t="shared" si="7"/>
        <v>107443</v>
      </c>
      <c r="E24" s="13">
        <f t="shared" si="7"/>
        <v>69097</v>
      </c>
      <c r="F24" s="13">
        <f t="shared" si="7"/>
        <v>81328</v>
      </c>
      <c r="G24" s="13">
        <f t="shared" si="7"/>
        <v>109367</v>
      </c>
      <c r="H24" s="13">
        <f t="shared" si="7"/>
        <v>53187</v>
      </c>
      <c r="I24" s="13">
        <f t="shared" si="7"/>
        <v>20446</v>
      </c>
      <c r="J24" s="13">
        <f t="shared" si="7"/>
        <v>47814</v>
      </c>
      <c r="K24" s="11">
        <f t="shared" si="4"/>
        <v>653300</v>
      </c>
    </row>
    <row r="25" spans="1:12" ht="17.25" customHeight="1">
      <c r="A25" s="12" t="s">
        <v>131</v>
      </c>
      <c r="B25" s="13">
        <v>66664</v>
      </c>
      <c r="C25" s="13">
        <v>97919</v>
      </c>
      <c r="D25" s="13">
        <v>107422</v>
      </c>
      <c r="E25" s="13">
        <v>69080</v>
      </c>
      <c r="F25" s="13">
        <v>81310</v>
      </c>
      <c r="G25" s="13">
        <v>109335</v>
      </c>
      <c r="H25" s="13">
        <v>53175</v>
      </c>
      <c r="I25" s="13">
        <v>20442</v>
      </c>
      <c r="J25" s="13">
        <v>47810</v>
      </c>
      <c r="K25" s="11">
        <f t="shared" si="4"/>
        <v>653157</v>
      </c>
      <c r="L25" s="52"/>
    </row>
    <row r="26" spans="1:12" ht="17.25" customHeight="1">
      <c r="A26" s="12" t="s">
        <v>132</v>
      </c>
      <c r="B26" s="13">
        <v>19</v>
      </c>
      <c r="C26" s="13">
        <v>16</v>
      </c>
      <c r="D26" s="13">
        <v>21</v>
      </c>
      <c r="E26" s="13">
        <v>17</v>
      </c>
      <c r="F26" s="13">
        <v>18</v>
      </c>
      <c r="G26" s="13">
        <v>32</v>
      </c>
      <c r="H26" s="13">
        <v>12</v>
      </c>
      <c r="I26" s="13">
        <v>4</v>
      </c>
      <c r="J26" s="13">
        <v>4</v>
      </c>
      <c r="K26" s="11">
        <f t="shared" si="4"/>
        <v>143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4720</v>
      </c>
      <c r="I27" s="11">
        <v>0</v>
      </c>
      <c r="J27" s="11">
        <v>0</v>
      </c>
      <c r="K27" s="11">
        <f t="shared" si="4"/>
        <v>4720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17920.27</v>
      </c>
      <c r="I35" s="19">
        <v>0</v>
      </c>
      <c r="J35" s="19">
        <v>0</v>
      </c>
      <c r="K35" s="23">
        <f>SUM(B35:J35)</f>
        <v>17920.27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1481850.1199999996</v>
      </c>
      <c r="C47" s="22">
        <f aca="true" t="shared" si="12" ref="C47:H47">+C48+C57</f>
        <v>2071831.17</v>
      </c>
      <c r="D47" s="22">
        <f t="shared" si="12"/>
        <v>2362941.73</v>
      </c>
      <c r="E47" s="22">
        <f t="shared" si="12"/>
        <v>1403291.29</v>
      </c>
      <c r="F47" s="22">
        <f t="shared" si="12"/>
        <v>1908640.04</v>
      </c>
      <c r="G47" s="22">
        <f t="shared" si="12"/>
        <v>2706921.64</v>
      </c>
      <c r="H47" s="22">
        <f t="shared" si="12"/>
        <v>1373642.1</v>
      </c>
      <c r="I47" s="22">
        <f>+I48+I57</f>
        <v>542105.4099999999</v>
      </c>
      <c r="J47" s="22">
        <f>+J48+J57</f>
        <v>880568.5</v>
      </c>
      <c r="K47" s="22">
        <f>SUM(B47:J47)</f>
        <v>14731792</v>
      </c>
    </row>
    <row r="48" spans="1:11" ht="17.25" customHeight="1">
      <c r="A48" s="16" t="s">
        <v>113</v>
      </c>
      <c r="B48" s="23">
        <f>SUM(B49:B56)</f>
        <v>1463177.2399999998</v>
      </c>
      <c r="C48" s="23">
        <f aca="true" t="shared" si="13" ref="C48:J48">SUM(C49:C56)</f>
        <v>2048348.3599999999</v>
      </c>
      <c r="D48" s="23">
        <f t="shared" si="13"/>
        <v>2337500.63</v>
      </c>
      <c r="E48" s="23">
        <f t="shared" si="13"/>
        <v>1380905.76</v>
      </c>
      <c r="F48" s="23">
        <f t="shared" si="13"/>
        <v>1885184.2</v>
      </c>
      <c r="G48" s="23">
        <f t="shared" si="13"/>
        <v>2677323.96</v>
      </c>
      <c r="H48" s="23">
        <f t="shared" si="13"/>
        <v>1353576.87</v>
      </c>
      <c r="I48" s="23">
        <f t="shared" si="13"/>
        <v>542105.4099999999</v>
      </c>
      <c r="J48" s="23">
        <f t="shared" si="13"/>
        <v>866564.86</v>
      </c>
      <c r="K48" s="23">
        <f aca="true" t="shared" si="14" ref="K48:K57">SUM(B48:J48)</f>
        <v>14554687.29</v>
      </c>
    </row>
    <row r="49" spans="1:11" ht="17.25" customHeight="1">
      <c r="A49" s="34" t="s">
        <v>44</v>
      </c>
      <c r="B49" s="23">
        <f aca="true" t="shared" si="15" ref="B49:H49">ROUND(B30*B7,2)</f>
        <v>1461610.66</v>
      </c>
      <c r="C49" s="23">
        <f t="shared" si="15"/>
        <v>2041262.21</v>
      </c>
      <c r="D49" s="23">
        <f t="shared" si="15"/>
        <v>2334450.18</v>
      </c>
      <c r="E49" s="23">
        <f t="shared" si="15"/>
        <v>1379583.5</v>
      </c>
      <c r="F49" s="23">
        <f t="shared" si="15"/>
        <v>1882907.05</v>
      </c>
      <c r="G49" s="23">
        <f t="shared" si="15"/>
        <v>2674089.8</v>
      </c>
      <c r="H49" s="23">
        <f t="shared" si="15"/>
        <v>1334094.76</v>
      </c>
      <c r="I49" s="23">
        <f>ROUND(I30*I7,2)</f>
        <v>541039.69</v>
      </c>
      <c r="J49" s="23">
        <f>ROUND(J30*J7,2)</f>
        <v>864347.82</v>
      </c>
      <c r="K49" s="23">
        <f t="shared" si="14"/>
        <v>14513385.670000002</v>
      </c>
    </row>
    <row r="50" spans="1:11" ht="17.25" customHeight="1">
      <c r="A50" s="34" t="s">
        <v>45</v>
      </c>
      <c r="B50" s="19">
        <v>0</v>
      </c>
      <c r="C50" s="23">
        <f>ROUND(C31*C7,2)</f>
        <v>4537.28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4537.28</v>
      </c>
    </row>
    <row r="51" spans="1:11" ht="17.25" customHeight="1">
      <c r="A51" s="66" t="s">
        <v>106</v>
      </c>
      <c r="B51" s="67">
        <f aca="true" t="shared" si="16" ref="B51:H51">ROUND(B32*B7,2)</f>
        <v>-2525.1</v>
      </c>
      <c r="C51" s="67">
        <f t="shared" si="16"/>
        <v>-3224.85</v>
      </c>
      <c r="D51" s="67">
        <f t="shared" si="16"/>
        <v>-3335.31</v>
      </c>
      <c r="E51" s="67">
        <f t="shared" si="16"/>
        <v>-2123.14</v>
      </c>
      <c r="F51" s="67">
        <f t="shared" si="16"/>
        <v>-3004.37</v>
      </c>
      <c r="G51" s="67">
        <f t="shared" si="16"/>
        <v>-4195.92</v>
      </c>
      <c r="H51" s="67">
        <f t="shared" si="16"/>
        <v>-2153.2</v>
      </c>
      <c r="I51" s="19">
        <v>0</v>
      </c>
      <c r="J51" s="19">
        <v>0</v>
      </c>
      <c r="K51" s="67">
        <f>SUM(B51:J51)</f>
        <v>-20561.890000000003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17920.27</v>
      </c>
      <c r="I53" s="31">
        <f>+I35</f>
        <v>0</v>
      </c>
      <c r="J53" s="31">
        <f>+J35</f>
        <v>0</v>
      </c>
      <c r="K53" s="23">
        <f t="shared" si="14"/>
        <v>17920.27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18672.88</v>
      </c>
      <c r="C57" s="36">
        <v>23482.81</v>
      </c>
      <c r="D57" s="36">
        <v>25441.1</v>
      </c>
      <c r="E57" s="36">
        <v>22385.53</v>
      </c>
      <c r="F57" s="36">
        <v>23455.84</v>
      </c>
      <c r="G57" s="36">
        <v>29597.68</v>
      </c>
      <c r="H57" s="36">
        <v>20065.23</v>
      </c>
      <c r="I57" s="19">
        <v>0</v>
      </c>
      <c r="J57" s="36">
        <v>14003.64</v>
      </c>
      <c r="K57" s="36">
        <f t="shared" si="14"/>
        <v>177104.71000000002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-427965.78</v>
      </c>
      <c r="C61" s="35">
        <f t="shared" si="17"/>
        <v>-229228.14999999997</v>
      </c>
      <c r="D61" s="35">
        <f t="shared" si="17"/>
        <v>-271750.76</v>
      </c>
      <c r="E61" s="35">
        <f t="shared" si="17"/>
        <v>-431435.68000000005</v>
      </c>
      <c r="F61" s="35">
        <f t="shared" si="17"/>
        <v>-442357.87</v>
      </c>
      <c r="G61" s="35">
        <f t="shared" si="17"/>
        <v>-411964.28</v>
      </c>
      <c r="H61" s="35">
        <f t="shared" si="17"/>
        <v>-186356.44999999998</v>
      </c>
      <c r="I61" s="35">
        <f t="shared" si="17"/>
        <v>-99214.09000000001</v>
      </c>
      <c r="J61" s="35">
        <f t="shared" si="17"/>
        <v>-80578.81999999999</v>
      </c>
      <c r="K61" s="35">
        <f>SUM(B61:J61)</f>
        <v>-2580851.8800000004</v>
      </c>
    </row>
    <row r="62" spans="1:11" ht="18.75" customHeight="1">
      <c r="A62" s="16" t="s">
        <v>75</v>
      </c>
      <c r="B62" s="35">
        <f aca="true" t="shared" si="18" ref="B62:J62">B63+B64+B65+B66+B67+B68</f>
        <v>-413454.83</v>
      </c>
      <c r="C62" s="35">
        <f t="shared" si="18"/>
        <v>-208086.27999999997</v>
      </c>
      <c r="D62" s="35">
        <f t="shared" si="18"/>
        <v>-249763.16000000003</v>
      </c>
      <c r="E62" s="35">
        <f t="shared" si="18"/>
        <v>-417470.92000000004</v>
      </c>
      <c r="F62" s="35">
        <f t="shared" si="18"/>
        <v>-422786.74</v>
      </c>
      <c r="G62" s="35">
        <f t="shared" si="18"/>
        <v>-382214.91000000003</v>
      </c>
      <c r="H62" s="35">
        <f t="shared" si="18"/>
        <v>-172037.4</v>
      </c>
      <c r="I62" s="35">
        <f t="shared" si="18"/>
        <v>-31904.8</v>
      </c>
      <c r="J62" s="35">
        <f t="shared" si="18"/>
        <v>-70201.2</v>
      </c>
      <c r="K62" s="35">
        <f aca="true" t="shared" si="19" ref="K62:K91">SUM(B62:J62)</f>
        <v>-2367920.2399999998</v>
      </c>
    </row>
    <row r="63" spans="1:11" ht="18.75" customHeight="1">
      <c r="A63" s="12" t="s">
        <v>76</v>
      </c>
      <c r="B63" s="35">
        <f>-ROUND(B9*$D$3,2)</f>
        <v>-150594</v>
      </c>
      <c r="C63" s="35">
        <f aca="true" t="shared" si="20" ref="C63:J63">-ROUND(C9*$D$3,2)</f>
        <v>-203406.4</v>
      </c>
      <c r="D63" s="35">
        <f t="shared" si="20"/>
        <v>-179975.6</v>
      </c>
      <c r="E63" s="35">
        <f t="shared" si="20"/>
        <v>-133881.6</v>
      </c>
      <c r="F63" s="35">
        <f t="shared" si="20"/>
        <v>-160018</v>
      </c>
      <c r="G63" s="35">
        <f t="shared" si="20"/>
        <v>-200818.6</v>
      </c>
      <c r="H63" s="35">
        <f t="shared" si="20"/>
        <v>-172037.4</v>
      </c>
      <c r="I63" s="35">
        <f t="shared" si="20"/>
        <v>-31904.8</v>
      </c>
      <c r="J63" s="35">
        <f t="shared" si="20"/>
        <v>-70201.2</v>
      </c>
      <c r="K63" s="35">
        <f t="shared" si="19"/>
        <v>-1302837.5999999999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-3036.2</v>
      </c>
      <c r="C65" s="35">
        <v>-448.4</v>
      </c>
      <c r="D65" s="35">
        <v>-330.6</v>
      </c>
      <c r="E65" s="35">
        <v>-1786</v>
      </c>
      <c r="F65" s="35">
        <v>-1314.8</v>
      </c>
      <c r="G65" s="35">
        <v>-843.6</v>
      </c>
      <c r="H65" s="19">
        <v>0</v>
      </c>
      <c r="I65" s="19">
        <v>0</v>
      </c>
      <c r="J65" s="19">
        <v>0</v>
      </c>
      <c r="K65" s="35">
        <f t="shared" si="19"/>
        <v>-7759.6</v>
      </c>
    </row>
    <row r="66" spans="1:11" ht="18.75" customHeight="1">
      <c r="A66" s="12" t="s">
        <v>107</v>
      </c>
      <c r="B66" s="35">
        <v>-10526</v>
      </c>
      <c r="C66" s="35">
        <v>-1702.4</v>
      </c>
      <c r="D66" s="35">
        <v>-3370.6</v>
      </c>
      <c r="E66" s="35">
        <v>-3591</v>
      </c>
      <c r="F66" s="35">
        <v>-1801.2</v>
      </c>
      <c r="G66" s="35">
        <v>-3218.6</v>
      </c>
      <c r="H66" s="19">
        <v>0</v>
      </c>
      <c r="I66" s="19">
        <v>0</v>
      </c>
      <c r="J66" s="19">
        <v>0</v>
      </c>
      <c r="K66" s="35">
        <f t="shared" si="19"/>
        <v>-24209.8</v>
      </c>
    </row>
    <row r="67" spans="1:11" ht="18.75" customHeight="1">
      <c r="A67" s="12" t="s">
        <v>53</v>
      </c>
      <c r="B67" s="35">
        <v>-249298.63</v>
      </c>
      <c r="C67" s="35">
        <v>-2529.08</v>
      </c>
      <c r="D67" s="35">
        <v>-66086.36</v>
      </c>
      <c r="E67" s="35">
        <v>-278212.32</v>
      </c>
      <c r="F67" s="35">
        <v>-259652.74</v>
      </c>
      <c r="G67" s="35">
        <v>-177334.11</v>
      </c>
      <c r="H67" s="19">
        <v>0</v>
      </c>
      <c r="I67" s="19">
        <v>0</v>
      </c>
      <c r="J67" s="19">
        <v>0</v>
      </c>
      <c r="K67" s="35">
        <f t="shared" si="19"/>
        <v>-1033113.24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67">
        <f aca="true" t="shared" si="21" ref="B69:J69">SUM(B70:B99)</f>
        <v>-14510.95</v>
      </c>
      <c r="C69" s="67">
        <f t="shared" si="21"/>
        <v>-21141.870000000003</v>
      </c>
      <c r="D69" s="67">
        <f t="shared" si="21"/>
        <v>-21987.600000000002</v>
      </c>
      <c r="E69" s="67">
        <f t="shared" si="21"/>
        <v>-13964.76</v>
      </c>
      <c r="F69" s="67">
        <f t="shared" si="21"/>
        <v>-19571.13</v>
      </c>
      <c r="G69" s="67">
        <f t="shared" si="21"/>
        <v>-29749.370000000003</v>
      </c>
      <c r="H69" s="67">
        <f t="shared" si="21"/>
        <v>-14319.05</v>
      </c>
      <c r="I69" s="67">
        <f t="shared" si="21"/>
        <v>-67309.29000000001</v>
      </c>
      <c r="J69" s="67">
        <f t="shared" si="21"/>
        <v>-10377.62</v>
      </c>
      <c r="K69" s="67">
        <f t="shared" si="19"/>
        <v>-212931.64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59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7">
        <f t="shared" si="19"/>
        <v>-147619.05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35">
        <v>-1000</v>
      </c>
      <c r="E84" s="19">
        <v>0</v>
      </c>
      <c r="F84" s="19">
        <v>0</v>
      </c>
      <c r="G84" s="35">
        <v>-500</v>
      </c>
      <c r="H84" s="19">
        <v>0</v>
      </c>
      <c r="I84" s="19">
        <v>0</v>
      </c>
      <c r="J84" s="19">
        <v>0</v>
      </c>
      <c r="K84" s="35">
        <f t="shared" si="19"/>
        <v>-1500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1053884.3399999996</v>
      </c>
      <c r="C104" s="24">
        <f t="shared" si="22"/>
        <v>1842603.0199999998</v>
      </c>
      <c r="D104" s="24">
        <f t="shared" si="22"/>
        <v>2091190.9699999997</v>
      </c>
      <c r="E104" s="24">
        <f t="shared" si="22"/>
        <v>971855.61</v>
      </c>
      <c r="F104" s="24">
        <f t="shared" si="22"/>
        <v>1466282.1700000002</v>
      </c>
      <c r="G104" s="24">
        <f t="shared" si="22"/>
        <v>2294957.36</v>
      </c>
      <c r="H104" s="24">
        <f t="shared" si="22"/>
        <v>1187285.6500000001</v>
      </c>
      <c r="I104" s="24">
        <f>+I105+I106</f>
        <v>442891.31999999995</v>
      </c>
      <c r="J104" s="24">
        <f>+J105+J106</f>
        <v>799989.68</v>
      </c>
      <c r="K104" s="48">
        <f>SUM(B104:J104)</f>
        <v>12150940.12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1035211.4599999997</v>
      </c>
      <c r="C105" s="24">
        <f t="shared" si="23"/>
        <v>1819120.2099999997</v>
      </c>
      <c r="D105" s="24">
        <f t="shared" si="23"/>
        <v>2065749.8699999996</v>
      </c>
      <c r="E105" s="24">
        <f t="shared" si="23"/>
        <v>949470.08</v>
      </c>
      <c r="F105" s="24">
        <f t="shared" si="23"/>
        <v>1442826.33</v>
      </c>
      <c r="G105" s="24">
        <f t="shared" si="23"/>
        <v>2265359.6799999997</v>
      </c>
      <c r="H105" s="24">
        <f t="shared" si="23"/>
        <v>1167220.4200000002</v>
      </c>
      <c r="I105" s="24">
        <f t="shared" si="23"/>
        <v>442891.31999999995</v>
      </c>
      <c r="J105" s="24">
        <f t="shared" si="23"/>
        <v>785986.04</v>
      </c>
      <c r="K105" s="48">
        <f>SUM(B105:J105)</f>
        <v>11973835.41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18672.88</v>
      </c>
      <c r="C106" s="24">
        <f t="shared" si="24"/>
        <v>23482.81</v>
      </c>
      <c r="D106" s="24">
        <f t="shared" si="24"/>
        <v>25441.1</v>
      </c>
      <c r="E106" s="24">
        <f t="shared" si="24"/>
        <v>22385.53</v>
      </c>
      <c r="F106" s="24">
        <f t="shared" si="24"/>
        <v>23455.84</v>
      </c>
      <c r="G106" s="24">
        <f t="shared" si="24"/>
        <v>29597.68</v>
      </c>
      <c r="H106" s="24">
        <f t="shared" si="24"/>
        <v>20065.23</v>
      </c>
      <c r="I106" s="19">
        <f t="shared" si="24"/>
        <v>0</v>
      </c>
      <c r="J106" s="24">
        <f t="shared" si="24"/>
        <v>14003.64</v>
      </c>
      <c r="K106" s="48">
        <f>SUM(B106:J106)</f>
        <v>177104.71000000002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12150940.129999999</v>
      </c>
      <c r="L112" s="54"/>
    </row>
    <row r="113" spans="1:11" ht="18.75" customHeight="1">
      <c r="A113" s="26" t="s">
        <v>71</v>
      </c>
      <c r="B113" s="27">
        <v>139389.69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139389.69</v>
      </c>
    </row>
    <row r="114" spans="1:11" ht="18.75" customHeight="1">
      <c r="A114" s="26" t="s">
        <v>72</v>
      </c>
      <c r="B114" s="27">
        <v>914494.65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914494.65</v>
      </c>
    </row>
    <row r="115" spans="1:11" ht="18.75" customHeight="1">
      <c r="A115" s="26" t="s">
        <v>73</v>
      </c>
      <c r="B115" s="40">
        <v>0</v>
      </c>
      <c r="C115" s="27">
        <f>+C104</f>
        <v>1842603.0199999998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1842603.0199999998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2091190.9699999997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2091190.9699999997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971855.61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971855.61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317179.38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317179.38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588293.58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588293.58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65486.93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65486.93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495322.28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495322.28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687886.1</v>
      </c>
      <c r="H122" s="40">
        <v>0</v>
      </c>
      <c r="I122" s="40">
        <v>0</v>
      </c>
      <c r="J122" s="40">
        <v>0</v>
      </c>
      <c r="K122" s="41">
        <f t="shared" si="25"/>
        <v>687886.1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54587.26</v>
      </c>
      <c r="H123" s="40">
        <v>0</v>
      </c>
      <c r="I123" s="40">
        <v>0</v>
      </c>
      <c r="J123" s="40">
        <v>0</v>
      </c>
      <c r="K123" s="41">
        <f t="shared" si="25"/>
        <v>54587.26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322453.16</v>
      </c>
      <c r="H124" s="40">
        <v>0</v>
      </c>
      <c r="I124" s="40">
        <v>0</v>
      </c>
      <c r="J124" s="40">
        <v>0</v>
      </c>
      <c r="K124" s="41">
        <f t="shared" si="25"/>
        <v>322453.16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322525.33</v>
      </c>
      <c r="H125" s="40">
        <v>0</v>
      </c>
      <c r="I125" s="40">
        <v>0</v>
      </c>
      <c r="J125" s="40">
        <v>0</v>
      </c>
      <c r="K125" s="41">
        <f t="shared" si="25"/>
        <v>322525.33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907505.51</v>
      </c>
      <c r="H126" s="40">
        <v>0</v>
      </c>
      <c r="I126" s="40">
        <v>0</v>
      </c>
      <c r="J126" s="40">
        <v>0</v>
      </c>
      <c r="K126" s="41">
        <f t="shared" si="25"/>
        <v>907505.51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423865.96</v>
      </c>
      <c r="I127" s="40">
        <v>0</v>
      </c>
      <c r="J127" s="40">
        <v>0</v>
      </c>
      <c r="K127" s="41">
        <f t="shared" si="25"/>
        <v>423865.96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763419.69</v>
      </c>
      <c r="I128" s="40">
        <v>0</v>
      </c>
      <c r="J128" s="40">
        <v>0</v>
      </c>
      <c r="K128" s="41">
        <f t="shared" si="25"/>
        <v>763419.69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442891.32</v>
      </c>
      <c r="J129" s="40">
        <v>0</v>
      </c>
      <c r="K129" s="41">
        <f t="shared" si="25"/>
        <v>442891.32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799989.69</v>
      </c>
      <c r="K130" s="44">
        <f t="shared" si="25"/>
        <v>799989.69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-0.009999999892897904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2017-01-23T17:51:21Z</dcterms:modified>
  <cp:category/>
  <cp:version/>
  <cp:contentType/>
  <cp:contentStatus/>
</cp:coreProperties>
</file>