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<sst xmlns="http://schemas.openxmlformats.org/spreadsheetml/2006/main" count="135" uniqueCount="135">
  <si>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</si>
  <si>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</si>
  <si>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</si>
  <si>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</si>
  <si>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</si>
  <si>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</si>
  <si>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</si>
  <si>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</si>
  <si>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</si>
  <si>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</si>
  <si>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</si>
  <si>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</si>
  <si>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</si>
  <si>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</si>
  <si>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</si>
  <si>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</si>
  <si>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</si>
  <si>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</si>
  <si>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</si>
  <si>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</si>
  <si>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</si>
  <si>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</si>
  <si>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</si>
  <si>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</si>
  <si>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</si>
  <si>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</si>
  <si>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</si>
  <si>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</si>
  <si>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</si>
  <si>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</si>
  <si>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</si>
  <si>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</si>
  <si>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</si>
  <si>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</si>
  <si>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</si>
  <si>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</si>
  <si>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</si>
  <si>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</si>
  <si>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</si>
  <si>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</si>
  <si>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</si>
  <si>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</si>
  <si>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</si>
  <si>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</si>
  <si>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</si>
  <si>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</si>
  <si>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</si>
  <si>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</si>
  <si>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</si>
  <si>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</si>
  <si>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</si>
  <si>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</si>
  <si>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</si>
  <si>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</si>
  <si>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</si>
  <si>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</si>
  <si>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</si>
  <si>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</si>
  <si>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</si>
  <si>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</si>
  <si>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</si>
  <si>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</si>
  <si>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</si>
  <si>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</si>
  <si>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</si>
  <si>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</si>
  <si>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</si>
  <si>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</si>
  <si>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</si>
  <si>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</si>
  <si>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</si>
  <si>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</si>
  <si>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</si>
  <si>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</si>
  <si>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</si>
  <si>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</si>
  <si>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</si>
  <si>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</si>
  <si>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</si>
  <si>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</si>
  <si>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</si>
  <si>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</si>
  <si>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</si>
  <si>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</si>
  <si>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</si>
  <si>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</si>
  <si>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</si>
  <si>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</si>
  <si>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</si>
  <si>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</si>
  <si>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</si>
  <si>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</si>
  <si>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</si>
  <si>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</si>
  <si>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</si>
  <si>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</si>
  <si>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</si>
  <si>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</si>
  <si>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</si>
  <si>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</si>
  <si>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</si>
  <si>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</si>
  <si>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</si>
  <si>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</si>
  <si>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</si>
  <si>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</si>
  <si>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</si>
  <si>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</si>
  <si>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</si>
  <si>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</si>
  <si>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</si>
  <si>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</si>
  <si>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</si>
  <si>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</si>
  <si>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</si>
  <si>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</si>
  <si>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</si>
  <si>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</si>
  <si>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</si>
  <si>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</si>
  <si>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</si>
  <si>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</si>
  <si>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</si>
  <si>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</si>
  <si>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</si>
  <si>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</si>
  <si>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</si>
  <si>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</si>
  <si>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</si>
  <si>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</si>
  <si>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</si>
  <si>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</si>
  <si>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09/01/17 - VENCIMENTO 23/01/17</t>
  </si>
  <si>
    <t>6.3. Revisão de Remuneração pelo Transporte Coletivo ¹</t>
  </si>
  <si>
    <t xml:space="preserve">     ¹ Rede da Madrugada de outubro/16.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</si>
</sst>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509924</v>
      </c>
      <c r="C7" s="9">
        <f t="shared" si="0"/>
        <v>633743</v>
      </c>
      <c r="D7" s="9">
        <f t="shared" si="0"/>
        <v>646922</v>
      </c>
      <c r="E7" s="9">
        <f t="shared" si="0"/>
        <v>445753</v>
      </c>
      <c r="F7" s="9">
        <f t="shared" si="0"/>
        <v>621386</v>
      </c>
      <c r="G7" s="9">
        <f t="shared" si="0"/>
        <v>1046580</v>
      </c>
      <c r="H7" s="9">
        <f t="shared" si="0"/>
        <v>448720</v>
      </c>
      <c r="I7" s="9">
        <f t="shared" si="0"/>
        <v>103727</v>
      </c>
      <c r="J7" s="9">
        <f t="shared" si="0"/>
        <v>282315</v>
      </c>
      <c r="K7" s="9">
        <f t="shared" si="0"/>
        <v>4739070</v>
      </c>
      <c r="L7" s="52"/>
    </row>
    <row r="8" spans="1:11" ht="17.25" customHeight="1">
      <c r="A8" s="10" t="s">
        <v>99</v>
      </c>
      <c r="B8" s="11">
        <f>B9+B12+B16</f>
        <v>289491</v>
      </c>
      <c r="C8" s="11">
        <f aca="true" t="shared" si="1" ref="C8:J8">C9+C12+C16</f>
        <v>368389</v>
      </c>
      <c r="D8" s="11">
        <f t="shared" si="1"/>
        <v>352925</v>
      </c>
      <c r="E8" s="11">
        <f t="shared" si="1"/>
        <v>256480</v>
      </c>
      <c r="F8" s="11">
        <f t="shared" si="1"/>
        <v>345223</v>
      </c>
      <c r="G8" s="11">
        <f t="shared" si="1"/>
        <v>577575</v>
      </c>
      <c r="H8" s="11">
        <f t="shared" si="1"/>
        <v>270085</v>
      </c>
      <c r="I8" s="11">
        <f t="shared" si="1"/>
        <v>52876</v>
      </c>
      <c r="J8" s="11">
        <f t="shared" si="1"/>
        <v>156121</v>
      </c>
      <c r="K8" s="11">
        <f>SUM(B8:J8)</f>
        <v>2669165</v>
      </c>
    </row>
    <row r="9" spans="1:11" ht="17.25" customHeight="1">
      <c r="A9" s="15" t="s">
        <v>17</v>
      </c>
      <c r="B9" s="13">
        <f>+B10+B11</f>
        <v>41560</v>
      </c>
      <c r="C9" s="13">
        <f aca="true" t="shared" si="2" ref="C9:J9">+C10+C11</f>
        <v>56002</v>
      </c>
      <c r="D9" s="13">
        <f t="shared" si="2"/>
        <v>51707</v>
      </c>
      <c r="E9" s="13">
        <f t="shared" si="2"/>
        <v>36594</v>
      </c>
      <c r="F9" s="13">
        <f t="shared" si="2"/>
        <v>45455</v>
      </c>
      <c r="G9" s="13">
        <f t="shared" si="2"/>
        <v>56757</v>
      </c>
      <c r="H9" s="13">
        <f t="shared" si="2"/>
        <v>45674</v>
      </c>
      <c r="I9" s="13">
        <f t="shared" si="2"/>
        <v>8757</v>
      </c>
      <c r="J9" s="13">
        <f t="shared" si="2"/>
        <v>20424</v>
      </c>
      <c r="K9" s="11">
        <f>SUM(B9:J9)</f>
        <v>362930</v>
      </c>
    </row>
    <row r="10" spans="1:11" ht="17.25" customHeight="1">
      <c r="A10" s="29" t="s">
        <v>18</v>
      </c>
      <c r="B10" s="13">
        <v>41560</v>
      </c>
      <c r="C10" s="13">
        <v>56002</v>
      </c>
      <c r="D10" s="13">
        <v>51707</v>
      </c>
      <c r="E10" s="13">
        <v>36594</v>
      </c>
      <c r="F10" s="13">
        <v>45455</v>
      </c>
      <c r="G10" s="13">
        <v>56757</v>
      </c>
      <c r="H10" s="13">
        <v>45674</v>
      </c>
      <c r="I10" s="13">
        <v>8757</v>
      </c>
      <c r="J10" s="13">
        <v>20424</v>
      </c>
      <c r="K10" s="11">
        <f>SUM(B10:J10)</f>
        <v>362930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206784</v>
      </c>
      <c r="C12" s="17">
        <f t="shared" si="3"/>
        <v>263058</v>
      </c>
      <c r="D12" s="17">
        <f t="shared" si="3"/>
        <v>252523</v>
      </c>
      <c r="E12" s="17">
        <f t="shared" si="3"/>
        <v>185468</v>
      </c>
      <c r="F12" s="17">
        <f t="shared" si="3"/>
        <v>245209</v>
      </c>
      <c r="G12" s="17">
        <f t="shared" si="3"/>
        <v>420042</v>
      </c>
      <c r="H12" s="17">
        <f t="shared" si="3"/>
        <v>190882</v>
      </c>
      <c r="I12" s="17">
        <f t="shared" si="3"/>
        <v>36295</v>
      </c>
      <c r="J12" s="17">
        <f t="shared" si="3"/>
        <v>113172</v>
      </c>
      <c r="K12" s="11">
        <f aca="true" t="shared" si="4" ref="K12:K27">SUM(B12:J12)</f>
        <v>1913433</v>
      </c>
    </row>
    <row r="13" spans="1:13" ht="17.25" customHeight="1">
      <c r="A13" s="14" t="s">
        <v>20</v>
      </c>
      <c r="B13" s="13">
        <v>103142</v>
      </c>
      <c r="C13" s="13">
        <v>141170</v>
      </c>
      <c r="D13" s="13">
        <v>139734</v>
      </c>
      <c r="E13" s="13">
        <v>99142</v>
      </c>
      <c r="F13" s="13">
        <v>128324</v>
      </c>
      <c r="G13" s="13">
        <v>205947</v>
      </c>
      <c r="H13" s="13">
        <v>93931</v>
      </c>
      <c r="I13" s="13">
        <v>21511</v>
      </c>
      <c r="J13" s="13">
        <v>61590</v>
      </c>
      <c r="K13" s="11">
        <f t="shared" si="4"/>
        <v>994491</v>
      </c>
      <c r="L13" s="52"/>
      <c r="M13" s="53"/>
    </row>
    <row r="14" spans="1:12" ht="17.25" customHeight="1">
      <c r="A14" s="14" t="s">
        <v>21</v>
      </c>
      <c r="B14" s="13">
        <v>101079</v>
      </c>
      <c r="C14" s="13">
        <v>118515</v>
      </c>
      <c r="D14" s="13">
        <v>110457</v>
      </c>
      <c r="E14" s="13">
        <v>84125</v>
      </c>
      <c r="F14" s="13">
        <v>114483</v>
      </c>
      <c r="G14" s="13">
        <v>210036</v>
      </c>
      <c r="H14" s="13">
        <v>93570</v>
      </c>
      <c r="I14" s="13">
        <v>14198</v>
      </c>
      <c r="J14" s="13">
        <v>50745</v>
      </c>
      <c r="K14" s="11">
        <f t="shared" si="4"/>
        <v>897208</v>
      </c>
      <c r="L14" s="52"/>
    </row>
    <row r="15" spans="1:11" ht="17.25" customHeight="1">
      <c r="A15" s="14" t="s">
        <v>22</v>
      </c>
      <c r="B15" s="13">
        <v>2563</v>
      </c>
      <c r="C15" s="13">
        <v>3373</v>
      </c>
      <c r="D15" s="13">
        <v>2332</v>
      </c>
      <c r="E15" s="13">
        <v>2201</v>
      </c>
      <c r="F15" s="13">
        <v>2402</v>
      </c>
      <c r="G15" s="13">
        <v>4059</v>
      </c>
      <c r="H15" s="13">
        <v>3381</v>
      </c>
      <c r="I15" s="13">
        <v>586</v>
      </c>
      <c r="J15" s="13">
        <v>837</v>
      </c>
      <c r="K15" s="11">
        <f t="shared" si="4"/>
        <v>21734</v>
      </c>
    </row>
    <row r="16" spans="1:11" ht="17.25" customHeight="1">
      <c r="A16" s="15" t="s">
        <v>95</v>
      </c>
      <c r="B16" s="13">
        <f>B17+B18+B19</f>
        <v>41147</v>
      </c>
      <c r="C16" s="13">
        <f aca="true" t="shared" si="5" ref="C16:J16">C17+C18+C19</f>
        <v>49329</v>
      </c>
      <c r="D16" s="13">
        <f t="shared" si="5"/>
        <v>48695</v>
      </c>
      <c r="E16" s="13">
        <f t="shared" si="5"/>
        <v>34418</v>
      </c>
      <c r="F16" s="13">
        <f t="shared" si="5"/>
        <v>54559</v>
      </c>
      <c r="G16" s="13">
        <f t="shared" si="5"/>
        <v>100776</v>
      </c>
      <c r="H16" s="13">
        <f t="shared" si="5"/>
        <v>33529</v>
      </c>
      <c r="I16" s="13">
        <f t="shared" si="5"/>
        <v>7824</v>
      </c>
      <c r="J16" s="13">
        <f t="shared" si="5"/>
        <v>22525</v>
      </c>
      <c r="K16" s="11">
        <f t="shared" si="4"/>
        <v>392802</v>
      </c>
    </row>
    <row r="17" spans="1:11" ht="17.25" customHeight="1">
      <c r="A17" s="14" t="s">
        <v>96</v>
      </c>
      <c r="B17" s="13">
        <v>21727</v>
      </c>
      <c r="C17" s="13">
        <v>28867</v>
      </c>
      <c r="D17" s="13">
        <v>26287</v>
      </c>
      <c r="E17" s="13">
        <v>18892</v>
      </c>
      <c r="F17" s="13">
        <v>29966</v>
      </c>
      <c r="G17" s="13">
        <v>52244</v>
      </c>
      <c r="H17" s="13">
        <v>19244</v>
      </c>
      <c r="I17" s="13">
        <v>4792</v>
      </c>
      <c r="J17" s="13">
        <v>11914</v>
      </c>
      <c r="K17" s="11">
        <f t="shared" si="4"/>
        <v>213933</v>
      </c>
    </row>
    <row r="18" spans="1:11" ht="17.25" customHeight="1">
      <c r="A18" s="14" t="s">
        <v>97</v>
      </c>
      <c r="B18" s="13">
        <v>19287</v>
      </c>
      <c r="C18" s="13">
        <v>20272</v>
      </c>
      <c r="D18" s="13">
        <v>22284</v>
      </c>
      <c r="E18" s="13">
        <v>15438</v>
      </c>
      <c r="F18" s="13">
        <v>24461</v>
      </c>
      <c r="G18" s="13">
        <v>48340</v>
      </c>
      <c r="H18" s="13">
        <v>14160</v>
      </c>
      <c r="I18" s="13">
        <v>3016</v>
      </c>
      <c r="J18" s="13">
        <v>10566</v>
      </c>
      <c r="K18" s="11">
        <f t="shared" si="4"/>
        <v>177824</v>
      </c>
    </row>
    <row r="19" spans="1:11" ht="17.25" customHeight="1">
      <c r="A19" s="14" t="s">
        <v>98</v>
      </c>
      <c r="B19" s="13">
        <v>133</v>
      </c>
      <c r="C19" s="13">
        <v>190</v>
      </c>
      <c r="D19" s="13">
        <v>124</v>
      </c>
      <c r="E19" s="13">
        <v>88</v>
      </c>
      <c r="F19" s="13">
        <v>132</v>
      </c>
      <c r="G19" s="13">
        <v>192</v>
      </c>
      <c r="H19" s="13">
        <v>125</v>
      </c>
      <c r="I19" s="13">
        <v>16</v>
      </c>
      <c r="J19" s="13">
        <v>45</v>
      </c>
      <c r="K19" s="11">
        <f t="shared" si="4"/>
        <v>1045</v>
      </c>
    </row>
    <row r="20" spans="1:11" ht="17.25" customHeight="1">
      <c r="A20" s="16" t="s">
        <v>23</v>
      </c>
      <c r="B20" s="11">
        <f>+B21+B22+B23</f>
        <v>155768</v>
      </c>
      <c r="C20" s="11">
        <f aca="true" t="shared" si="6" ref="C20:J20">+C21+C22+C23</f>
        <v>170759</v>
      </c>
      <c r="D20" s="11">
        <f t="shared" si="6"/>
        <v>188087</v>
      </c>
      <c r="E20" s="11">
        <f t="shared" si="6"/>
        <v>122247</v>
      </c>
      <c r="F20" s="11">
        <f t="shared" si="6"/>
        <v>195016</v>
      </c>
      <c r="G20" s="11">
        <f t="shared" si="6"/>
        <v>360553</v>
      </c>
      <c r="H20" s="11">
        <f t="shared" si="6"/>
        <v>122433</v>
      </c>
      <c r="I20" s="11">
        <f t="shared" si="6"/>
        <v>30606</v>
      </c>
      <c r="J20" s="11">
        <f t="shared" si="6"/>
        <v>78615</v>
      </c>
      <c r="K20" s="11">
        <f t="shared" si="4"/>
        <v>1424084</v>
      </c>
    </row>
    <row r="21" spans="1:12" ht="17.25" customHeight="1">
      <c r="A21" s="12" t="s">
        <v>24</v>
      </c>
      <c r="B21" s="13">
        <v>86132</v>
      </c>
      <c r="C21" s="13">
        <v>104320</v>
      </c>
      <c r="D21" s="13">
        <v>116426</v>
      </c>
      <c r="E21" s="13">
        <v>72810</v>
      </c>
      <c r="F21" s="13">
        <v>114167</v>
      </c>
      <c r="G21" s="13">
        <v>193402</v>
      </c>
      <c r="H21" s="13">
        <v>70245</v>
      </c>
      <c r="I21" s="13">
        <v>19734</v>
      </c>
      <c r="J21" s="13">
        <v>47293</v>
      </c>
      <c r="K21" s="11">
        <f t="shared" si="4"/>
        <v>824529</v>
      </c>
      <c r="L21" s="52"/>
    </row>
    <row r="22" spans="1:12" ht="17.25" customHeight="1">
      <c r="A22" s="12" t="s">
        <v>25</v>
      </c>
      <c r="B22" s="13">
        <v>68304</v>
      </c>
      <c r="C22" s="13">
        <v>64829</v>
      </c>
      <c r="D22" s="13">
        <v>70455</v>
      </c>
      <c r="E22" s="13">
        <v>48443</v>
      </c>
      <c r="F22" s="13">
        <v>79539</v>
      </c>
      <c r="G22" s="13">
        <v>164785</v>
      </c>
      <c r="H22" s="13">
        <v>50712</v>
      </c>
      <c r="I22" s="13">
        <v>10588</v>
      </c>
      <c r="J22" s="13">
        <v>30871</v>
      </c>
      <c r="K22" s="11">
        <f t="shared" si="4"/>
        <v>588526</v>
      </c>
      <c r="L22" s="52"/>
    </row>
    <row r="23" spans="1:11" ht="17.25" customHeight="1">
      <c r="A23" s="12" t="s">
        <v>26</v>
      </c>
      <c r="B23" s="13">
        <v>1332</v>
      </c>
      <c r="C23" s="13">
        <v>1610</v>
      </c>
      <c r="D23" s="13">
        <v>1206</v>
      </c>
      <c r="E23" s="13">
        <v>994</v>
      </c>
      <c r="F23" s="13">
        <v>1310</v>
      </c>
      <c r="G23" s="13">
        <v>2366</v>
      </c>
      <c r="H23" s="13">
        <v>1476</v>
      </c>
      <c r="I23" s="13">
        <v>284</v>
      </c>
      <c r="J23" s="13">
        <v>451</v>
      </c>
      <c r="K23" s="11">
        <f t="shared" si="4"/>
        <v>11029</v>
      </c>
    </row>
    <row r="24" spans="1:11" ht="17.25" customHeight="1">
      <c r="A24" s="16" t="s">
        <v>27</v>
      </c>
      <c r="B24" s="13">
        <f>+B25+B26</f>
        <v>64665</v>
      </c>
      <c r="C24" s="13">
        <f aca="true" t="shared" si="7" ref="C24:J24">+C25+C26</f>
        <v>94595</v>
      </c>
      <c r="D24" s="13">
        <f t="shared" si="7"/>
        <v>105910</v>
      </c>
      <c r="E24" s="13">
        <f t="shared" si="7"/>
        <v>67026</v>
      </c>
      <c r="F24" s="13">
        <f t="shared" si="7"/>
        <v>81147</v>
      </c>
      <c r="G24" s="13">
        <f t="shared" si="7"/>
        <v>108452</v>
      </c>
      <c r="H24" s="13">
        <f t="shared" si="7"/>
        <v>51510</v>
      </c>
      <c r="I24" s="13">
        <f t="shared" si="7"/>
        <v>20245</v>
      </c>
      <c r="J24" s="13">
        <f t="shared" si="7"/>
        <v>47579</v>
      </c>
      <c r="K24" s="11">
        <f t="shared" si="4"/>
        <v>641129</v>
      </c>
    </row>
    <row r="25" spans="1:12" ht="17.25" customHeight="1">
      <c r="A25" s="12" t="s">
        <v>130</v>
      </c>
      <c r="B25" s="13">
        <v>64652</v>
      </c>
      <c r="C25" s="13">
        <v>94582</v>
      </c>
      <c r="D25" s="13">
        <v>105891</v>
      </c>
      <c r="E25" s="13">
        <v>67011</v>
      </c>
      <c r="F25" s="13">
        <v>81136</v>
      </c>
      <c r="G25" s="13">
        <v>108420</v>
      </c>
      <c r="H25" s="13">
        <v>51499</v>
      </c>
      <c r="I25" s="13">
        <v>20243</v>
      </c>
      <c r="J25" s="13">
        <v>47571</v>
      </c>
      <c r="K25" s="11">
        <f t="shared" si="4"/>
        <v>641005</v>
      </c>
      <c r="L25" s="52"/>
    </row>
    <row r="26" spans="1:12" ht="17.25" customHeight="1">
      <c r="A26" s="12" t="s">
        <v>131</v>
      </c>
      <c r="B26" s="13">
        <v>13</v>
      </c>
      <c r="C26" s="13">
        <v>13</v>
      </c>
      <c r="D26" s="13">
        <v>19</v>
      </c>
      <c r="E26" s="13">
        <v>15</v>
      </c>
      <c r="F26" s="13">
        <v>11</v>
      </c>
      <c r="G26" s="13">
        <v>32</v>
      </c>
      <c r="H26" s="13">
        <v>11</v>
      </c>
      <c r="I26" s="13">
        <v>2</v>
      </c>
      <c r="J26" s="13">
        <v>8</v>
      </c>
      <c r="K26" s="11">
        <f t="shared" si="4"/>
        <v>124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4692</v>
      </c>
      <c r="I27" s="11">
        <v>0</v>
      </c>
      <c r="J27" s="11">
        <v>0</v>
      </c>
      <c r="K27" s="11">
        <f t="shared" si="4"/>
        <v>4692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18000.07</v>
      </c>
      <c r="I35" s="19">
        <v>0</v>
      </c>
      <c r="J35" s="19">
        <v>0</v>
      </c>
      <c r="K35" s="23">
        <f>SUM(B35:J35)</f>
        <v>18000.07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1437089.76</v>
      </c>
      <c r="C47" s="22">
        <f aca="true" t="shared" si="12" ref="C47:H47">+C48+C57</f>
        <v>1996137.6199999999</v>
      </c>
      <c r="D47" s="22">
        <f t="shared" si="12"/>
        <v>2292560.48</v>
      </c>
      <c r="E47" s="22">
        <f t="shared" si="12"/>
        <v>1350483.8299999998</v>
      </c>
      <c r="F47" s="22">
        <f t="shared" si="12"/>
        <v>1856171.4500000002</v>
      </c>
      <c r="G47" s="22">
        <f t="shared" si="12"/>
        <v>2634220.69</v>
      </c>
      <c r="H47" s="22">
        <f t="shared" si="12"/>
        <v>1318613.1</v>
      </c>
      <c r="I47" s="22">
        <f>+I48+I57</f>
        <v>525021.92</v>
      </c>
      <c r="J47" s="22">
        <f>+J48+J57</f>
        <v>862516.3600000001</v>
      </c>
      <c r="K47" s="22">
        <f>SUM(B47:J47)</f>
        <v>14272815.209999999</v>
      </c>
    </row>
    <row r="48" spans="1:11" ht="17.25" customHeight="1">
      <c r="A48" s="16" t="s">
        <v>113</v>
      </c>
      <c r="B48" s="23">
        <f>SUM(B49:B56)</f>
        <v>1418416.8800000001</v>
      </c>
      <c r="C48" s="23">
        <f aca="true" t="shared" si="13" ref="C48:J48">SUM(C49:C56)</f>
        <v>1972654.8099999998</v>
      </c>
      <c r="D48" s="23">
        <f t="shared" si="13"/>
        <v>2267119.38</v>
      </c>
      <c r="E48" s="23">
        <f t="shared" si="13"/>
        <v>1328098.2999999998</v>
      </c>
      <c r="F48" s="23">
        <f t="shared" si="13"/>
        <v>1832715.61</v>
      </c>
      <c r="G48" s="23">
        <f t="shared" si="13"/>
        <v>2604623.01</v>
      </c>
      <c r="H48" s="23">
        <f t="shared" si="13"/>
        <v>1298547.87</v>
      </c>
      <c r="I48" s="23">
        <f t="shared" si="13"/>
        <v>525021.92</v>
      </c>
      <c r="J48" s="23">
        <f t="shared" si="13"/>
        <v>848512.7200000001</v>
      </c>
      <c r="K48" s="23">
        <f aca="true" t="shared" si="14" ref="K48:K57">SUM(B48:J48)</f>
        <v>14095710.5</v>
      </c>
    </row>
    <row r="49" spans="1:11" ht="17.25" customHeight="1">
      <c r="A49" s="34" t="s">
        <v>44</v>
      </c>
      <c r="B49" s="23">
        <f aca="true" t="shared" si="15" ref="B49:H49">ROUND(B30*B7,2)</f>
        <v>1416772.84</v>
      </c>
      <c r="C49" s="23">
        <f t="shared" si="15"/>
        <v>1965617.29</v>
      </c>
      <c r="D49" s="23">
        <f t="shared" si="15"/>
        <v>2263968.23</v>
      </c>
      <c r="E49" s="23">
        <f t="shared" si="15"/>
        <v>1326694.65</v>
      </c>
      <c r="F49" s="23">
        <f t="shared" si="15"/>
        <v>1830354.6</v>
      </c>
      <c r="G49" s="23">
        <f t="shared" si="15"/>
        <v>2601274.59</v>
      </c>
      <c r="H49" s="23">
        <f t="shared" si="15"/>
        <v>1278896.87</v>
      </c>
      <c r="I49" s="23">
        <f>ROUND(I30*I7,2)</f>
        <v>523956.2</v>
      </c>
      <c r="J49" s="23">
        <f>ROUND(J30*J7,2)</f>
        <v>846295.68</v>
      </c>
      <c r="K49" s="23">
        <f t="shared" si="14"/>
        <v>14053830.95</v>
      </c>
    </row>
    <row r="50" spans="1:11" ht="17.25" customHeight="1">
      <c r="A50" s="34" t="s">
        <v>45</v>
      </c>
      <c r="B50" s="19">
        <v>0</v>
      </c>
      <c r="C50" s="23">
        <f>ROUND(C31*C7,2)</f>
        <v>4369.14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4369.14</v>
      </c>
    </row>
    <row r="51" spans="1:11" ht="17.25" customHeight="1">
      <c r="A51" s="66" t="s">
        <v>106</v>
      </c>
      <c r="B51" s="67">
        <f aca="true" t="shared" si="16" ref="B51:H51">ROUND(B32*B7,2)</f>
        <v>-2447.64</v>
      </c>
      <c r="C51" s="67">
        <f t="shared" si="16"/>
        <v>-3105.34</v>
      </c>
      <c r="D51" s="67">
        <f t="shared" si="16"/>
        <v>-3234.61</v>
      </c>
      <c r="E51" s="67">
        <f t="shared" si="16"/>
        <v>-2041.75</v>
      </c>
      <c r="F51" s="67">
        <f t="shared" si="16"/>
        <v>-2920.51</v>
      </c>
      <c r="G51" s="67">
        <f t="shared" si="16"/>
        <v>-4081.66</v>
      </c>
      <c r="H51" s="67">
        <f t="shared" si="16"/>
        <v>-2064.11</v>
      </c>
      <c r="I51" s="19">
        <v>0</v>
      </c>
      <c r="J51" s="19">
        <v>0</v>
      </c>
      <c r="K51" s="67">
        <f>SUM(B51:J51)</f>
        <v>-19895.620000000003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18000.07</v>
      </c>
      <c r="I53" s="31">
        <f>+I35</f>
        <v>0</v>
      </c>
      <c r="J53" s="31">
        <f>+J35</f>
        <v>0</v>
      </c>
      <c r="K53" s="23">
        <f t="shared" si="14"/>
        <v>18000.07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18672.88</v>
      </c>
      <c r="C57" s="36">
        <v>23482.81</v>
      </c>
      <c r="D57" s="36">
        <v>25441.1</v>
      </c>
      <c r="E57" s="36">
        <v>22385.53</v>
      </c>
      <c r="F57" s="36">
        <v>23455.84</v>
      </c>
      <c r="G57" s="36">
        <v>29597.68</v>
      </c>
      <c r="H57" s="36">
        <v>20065.23</v>
      </c>
      <c r="I57" s="19">
        <v>0</v>
      </c>
      <c r="J57" s="36">
        <v>14003.64</v>
      </c>
      <c r="K57" s="36">
        <f t="shared" si="14"/>
        <v>177104.71000000002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-172284.93000000002</v>
      </c>
      <c r="C61" s="35">
        <f t="shared" si="17"/>
        <v>-239586.68</v>
      </c>
      <c r="D61" s="35">
        <f t="shared" si="17"/>
        <v>-241320.91</v>
      </c>
      <c r="E61" s="35">
        <f t="shared" si="17"/>
        <v>-186490.07</v>
      </c>
      <c r="F61" s="35">
        <f t="shared" si="17"/>
        <v>-278374.86</v>
      </c>
      <c r="G61" s="35">
        <f t="shared" si="17"/>
        <v>-285689.81</v>
      </c>
      <c r="H61" s="35">
        <f t="shared" si="17"/>
        <v>-187880.25</v>
      </c>
      <c r="I61" s="35">
        <f t="shared" si="17"/>
        <v>-100585.89000000001</v>
      </c>
      <c r="J61" s="35">
        <f t="shared" si="17"/>
        <v>-87988.81999999999</v>
      </c>
      <c r="K61" s="35">
        <f>SUM(B61:J61)</f>
        <v>-1780202.2200000004</v>
      </c>
    </row>
    <row r="62" spans="1:11" ht="18.75" customHeight="1">
      <c r="A62" s="16" t="s">
        <v>75</v>
      </c>
      <c r="B62" s="35">
        <f aca="true" t="shared" si="18" ref="B62:J62">B63+B64+B65+B66+B67+B68</f>
        <v>-221223.86000000002</v>
      </c>
      <c r="C62" s="35">
        <f t="shared" si="18"/>
        <v>-218444.81</v>
      </c>
      <c r="D62" s="35">
        <f t="shared" si="18"/>
        <v>-219333.31</v>
      </c>
      <c r="E62" s="35">
        <f t="shared" si="18"/>
        <v>-253603.23</v>
      </c>
      <c r="F62" s="35">
        <f t="shared" si="18"/>
        <v>-258803.73</v>
      </c>
      <c r="G62" s="35">
        <f t="shared" si="18"/>
        <v>-277121</v>
      </c>
      <c r="H62" s="35">
        <f t="shared" si="18"/>
        <v>-173561.2</v>
      </c>
      <c r="I62" s="35">
        <f t="shared" si="18"/>
        <v>-33276.6</v>
      </c>
      <c r="J62" s="35">
        <f t="shared" si="18"/>
        <v>-77611.2</v>
      </c>
      <c r="K62" s="35">
        <f aca="true" t="shared" si="19" ref="K62:K91">SUM(B62:J62)</f>
        <v>-1732978.94</v>
      </c>
    </row>
    <row r="63" spans="1:11" ht="18.75" customHeight="1">
      <c r="A63" s="12" t="s">
        <v>76</v>
      </c>
      <c r="B63" s="35">
        <f>-ROUND(B9*$D$3,2)</f>
        <v>-157928</v>
      </c>
      <c r="C63" s="35">
        <f aca="true" t="shared" si="20" ref="C63:J63">-ROUND(C9*$D$3,2)</f>
        <v>-212807.6</v>
      </c>
      <c r="D63" s="35">
        <f t="shared" si="20"/>
        <v>-196486.6</v>
      </c>
      <c r="E63" s="35">
        <f t="shared" si="20"/>
        <v>-139057.2</v>
      </c>
      <c r="F63" s="35">
        <f t="shared" si="20"/>
        <v>-172729</v>
      </c>
      <c r="G63" s="35">
        <f t="shared" si="20"/>
        <v>-215676.6</v>
      </c>
      <c r="H63" s="35">
        <f t="shared" si="20"/>
        <v>-173561.2</v>
      </c>
      <c r="I63" s="35">
        <f t="shared" si="20"/>
        <v>-33276.6</v>
      </c>
      <c r="J63" s="35">
        <f t="shared" si="20"/>
        <v>-77611.2</v>
      </c>
      <c r="K63" s="35">
        <f t="shared" si="19"/>
        <v>-1379134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-642.2</v>
      </c>
      <c r="C65" s="35">
        <v>-475</v>
      </c>
      <c r="D65" s="35">
        <v>-155.8</v>
      </c>
      <c r="E65" s="35">
        <v>-809.4</v>
      </c>
      <c r="F65" s="35">
        <v>-315.4</v>
      </c>
      <c r="G65" s="35">
        <v>-239.4</v>
      </c>
      <c r="H65" s="19">
        <v>0</v>
      </c>
      <c r="I65" s="19">
        <v>0</v>
      </c>
      <c r="J65" s="19">
        <v>0</v>
      </c>
      <c r="K65" s="35">
        <f t="shared" si="19"/>
        <v>-2637.2000000000003</v>
      </c>
    </row>
    <row r="66" spans="1:11" ht="18.75" customHeight="1">
      <c r="A66" s="12" t="s">
        <v>107</v>
      </c>
      <c r="B66" s="35">
        <v>-4970.4</v>
      </c>
      <c r="C66" s="35">
        <v>-1455.4</v>
      </c>
      <c r="D66" s="35">
        <v>-1463</v>
      </c>
      <c r="E66" s="35">
        <v>-2059.6</v>
      </c>
      <c r="F66" s="35">
        <v>-718.2</v>
      </c>
      <c r="G66" s="35">
        <v>-931</v>
      </c>
      <c r="H66" s="19">
        <v>0</v>
      </c>
      <c r="I66" s="19">
        <v>0</v>
      </c>
      <c r="J66" s="19">
        <v>0</v>
      </c>
      <c r="K66" s="35">
        <f t="shared" si="19"/>
        <v>-11597.6</v>
      </c>
    </row>
    <row r="67" spans="1:11" ht="18.75" customHeight="1">
      <c r="A67" s="12" t="s">
        <v>53</v>
      </c>
      <c r="B67" s="35">
        <v>-57683.26</v>
      </c>
      <c r="C67" s="35">
        <v>-3706.81</v>
      </c>
      <c r="D67" s="35">
        <v>-21227.91</v>
      </c>
      <c r="E67" s="35">
        <v>-111677.03</v>
      </c>
      <c r="F67" s="35">
        <v>-85041.13</v>
      </c>
      <c r="G67" s="35">
        <v>-60274</v>
      </c>
      <c r="H67" s="19">
        <v>0</v>
      </c>
      <c r="I67" s="19">
        <v>0</v>
      </c>
      <c r="J67" s="19">
        <v>0</v>
      </c>
      <c r="K67" s="35">
        <f t="shared" si="19"/>
        <v>-339610.14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-14510.95</v>
      </c>
      <c r="C69" s="67">
        <f t="shared" si="21"/>
        <v>-21141.870000000003</v>
      </c>
      <c r="D69" s="67">
        <f t="shared" si="21"/>
        <v>-21987.600000000002</v>
      </c>
      <c r="E69" s="67">
        <f t="shared" si="21"/>
        <v>-13964.76</v>
      </c>
      <c r="F69" s="67">
        <f t="shared" si="21"/>
        <v>-19571.13</v>
      </c>
      <c r="G69" s="67">
        <f t="shared" si="21"/>
        <v>-29749.370000000003</v>
      </c>
      <c r="H69" s="67">
        <f t="shared" si="21"/>
        <v>-14319.05</v>
      </c>
      <c r="I69" s="67">
        <f t="shared" si="21"/>
        <v>-67309.29000000001</v>
      </c>
      <c r="J69" s="67">
        <f t="shared" si="21"/>
        <v>-10377.62</v>
      </c>
      <c r="K69" s="67">
        <f t="shared" si="19"/>
        <v>-212931.64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7">
        <f t="shared" si="19"/>
        <v>-147619.05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-500</v>
      </c>
      <c r="H84" s="19">
        <v>0</v>
      </c>
      <c r="I84" s="19">
        <v>0</v>
      </c>
      <c r="J84" s="19">
        <v>0</v>
      </c>
      <c r="K84" s="67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129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67">
        <v>63449.88</v>
      </c>
      <c r="C101" s="19">
        <v>0</v>
      </c>
      <c r="D101" s="19">
        <v>0</v>
      </c>
      <c r="E101" s="67">
        <v>81077.92</v>
      </c>
      <c r="F101" s="19">
        <v>0</v>
      </c>
      <c r="G101" s="67">
        <v>21180.56</v>
      </c>
      <c r="H101" s="19">
        <v>0</v>
      </c>
      <c r="I101" s="19">
        <v>0</v>
      </c>
      <c r="J101" s="19">
        <v>0</v>
      </c>
      <c r="K101" s="67">
        <f>SUM(B101:J101)</f>
        <v>165708.36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1264804.8299999998</v>
      </c>
      <c r="C104" s="24">
        <f t="shared" si="22"/>
        <v>1756550.9399999997</v>
      </c>
      <c r="D104" s="24">
        <f t="shared" si="22"/>
        <v>2051239.5699999998</v>
      </c>
      <c r="E104" s="24">
        <f t="shared" si="22"/>
        <v>1163993.7599999998</v>
      </c>
      <c r="F104" s="24">
        <f t="shared" si="22"/>
        <v>1577796.5900000003</v>
      </c>
      <c r="G104" s="24">
        <f t="shared" si="22"/>
        <v>2348530.88</v>
      </c>
      <c r="H104" s="24">
        <f t="shared" si="22"/>
        <v>1130732.85</v>
      </c>
      <c r="I104" s="24">
        <f>+I105+I106</f>
        <v>424436.03</v>
      </c>
      <c r="J104" s="24">
        <f>+J105+J106</f>
        <v>774527.5400000002</v>
      </c>
      <c r="K104" s="48">
        <f>SUM(B104:J104)</f>
        <v>12492612.99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1246131.95</v>
      </c>
      <c r="C105" s="24">
        <f t="shared" si="23"/>
        <v>1733068.1299999997</v>
      </c>
      <c r="D105" s="24">
        <f t="shared" si="23"/>
        <v>2025798.4699999997</v>
      </c>
      <c r="E105" s="24">
        <f t="shared" si="23"/>
        <v>1141608.2299999997</v>
      </c>
      <c r="F105" s="24">
        <f t="shared" si="23"/>
        <v>1554340.7500000002</v>
      </c>
      <c r="G105" s="24">
        <f t="shared" si="23"/>
        <v>2318933.1999999997</v>
      </c>
      <c r="H105" s="24">
        <f t="shared" si="23"/>
        <v>1110667.62</v>
      </c>
      <c r="I105" s="24">
        <f t="shared" si="23"/>
        <v>424436.03</v>
      </c>
      <c r="J105" s="24">
        <f t="shared" si="23"/>
        <v>760523.9000000001</v>
      </c>
      <c r="K105" s="48">
        <f>SUM(B105:J105)</f>
        <v>12315508.279999997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18672.88</v>
      </c>
      <c r="C106" s="24">
        <f t="shared" si="24"/>
        <v>23482.81</v>
      </c>
      <c r="D106" s="24">
        <f t="shared" si="24"/>
        <v>25441.1</v>
      </c>
      <c r="E106" s="24">
        <f t="shared" si="24"/>
        <v>22385.53</v>
      </c>
      <c r="F106" s="24">
        <f t="shared" si="24"/>
        <v>23455.84</v>
      </c>
      <c r="G106" s="24">
        <f t="shared" si="24"/>
        <v>29597.68</v>
      </c>
      <c r="H106" s="24">
        <f t="shared" si="24"/>
        <v>20065.23</v>
      </c>
      <c r="I106" s="19">
        <f t="shared" si="24"/>
        <v>0</v>
      </c>
      <c r="J106" s="24">
        <f t="shared" si="24"/>
        <v>14003.64</v>
      </c>
      <c r="K106" s="48">
        <f>SUM(B106:J106)</f>
        <v>177104.71000000002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12492613.02</v>
      </c>
      <c r="L112" s="54"/>
    </row>
    <row r="113" spans="1:11" ht="18.75" customHeight="1">
      <c r="A113" s="26" t="s">
        <v>71</v>
      </c>
      <c r="B113" s="27">
        <v>160082.73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160082.73</v>
      </c>
    </row>
    <row r="114" spans="1:11" ht="18.75" customHeight="1">
      <c r="A114" s="26" t="s">
        <v>72</v>
      </c>
      <c r="B114" s="27">
        <v>1104722.11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1104722.11</v>
      </c>
    </row>
    <row r="115" spans="1:11" ht="18.75" customHeight="1">
      <c r="A115" s="26" t="s">
        <v>73</v>
      </c>
      <c r="B115" s="40">
        <v>0</v>
      </c>
      <c r="C115" s="27">
        <f>+C104</f>
        <v>1756550.9399999997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1756550.9399999997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2051239.5699999998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2051239.5699999998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1163993.7599999998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1163993.7599999998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306272.21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306272.21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566529.68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566529.68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79994.28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79994.28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625000.42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625000.42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693884.89</v>
      </c>
      <c r="H122" s="40">
        <v>0</v>
      </c>
      <c r="I122" s="40">
        <v>0</v>
      </c>
      <c r="J122" s="40">
        <v>0</v>
      </c>
      <c r="K122" s="41">
        <f t="shared" si="25"/>
        <v>693884.89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55655.75</v>
      </c>
      <c r="H123" s="40">
        <v>0</v>
      </c>
      <c r="I123" s="40">
        <v>0</v>
      </c>
      <c r="J123" s="40">
        <v>0</v>
      </c>
      <c r="K123" s="41">
        <f t="shared" si="25"/>
        <v>55655.75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337224.16</v>
      </c>
      <c r="H124" s="40">
        <v>0</v>
      </c>
      <c r="I124" s="40">
        <v>0</v>
      </c>
      <c r="J124" s="40">
        <v>0</v>
      </c>
      <c r="K124" s="41">
        <f t="shared" si="25"/>
        <v>337224.16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334444.15</v>
      </c>
      <c r="H125" s="40">
        <v>0</v>
      </c>
      <c r="I125" s="40">
        <v>0</v>
      </c>
      <c r="J125" s="40">
        <v>0</v>
      </c>
      <c r="K125" s="41">
        <f t="shared" si="25"/>
        <v>334444.15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927321.94</v>
      </c>
      <c r="H126" s="40">
        <v>0</v>
      </c>
      <c r="I126" s="40">
        <v>0</v>
      </c>
      <c r="J126" s="40">
        <v>0</v>
      </c>
      <c r="K126" s="41">
        <f t="shared" si="25"/>
        <v>927321.94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403249.32</v>
      </c>
      <c r="I127" s="40">
        <v>0</v>
      </c>
      <c r="J127" s="40">
        <v>0</v>
      </c>
      <c r="K127" s="41">
        <f t="shared" si="25"/>
        <v>403249.32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727483.54</v>
      </c>
      <c r="I128" s="40">
        <v>0</v>
      </c>
      <c r="J128" s="40">
        <v>0</v>
      </c>
      <c r="K128" s="41">
        <f t="shared" si="25"/>
        <v>727483.54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424436.03</v>
      </c>
      <c r="J129" s="40">
        <v>0</v>
      </c>
      <c r="K129" s="41">
        <f t="shared" si="25"/>
        <v>424436.03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774527.54</v>
      </c>
      <c r="K130" s="44">
        <f t="shared" si="25"/>
        <v>774527.54</v>
      </c>
    </row>
    <row r="131" spans="1:11" ht="19.5" customHeight="1">
      <c r="A131" s="85" t="s">
        <v>134</v>
      </c>
      <c r="B131" s="85"/>
      <c r="C131" s="85"/>
      <c r="D131" s="85"/>
      <c r="E131" s="85"/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8">
    <mergeCell ref="A131:E131"/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2017-01-20T18:13:16Z</dcterms:modified>
  <cp:category/>
  <cp:version/>
  <cp:contentType/>
  <cp:contentStatus/>
</cp:coreProperties>
</file>