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<sst xmlns="http://schemas.openxmlformats.org/spreadsheetml/2006/main" count="134" uniqueCount="134">
  <si>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</si>
  <si>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</si>
  <si>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</si>
  <si>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</si>
  <si>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</si>
  <si>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</si>
  <si>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</si>
  <si>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</si>
  <si>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</si>
  <si>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</si>
  <si>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</si>
  <si>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</si>
  <si>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</si>
  <si>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</si>
  <si>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</si>
  <si>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</si>
  <si>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</si>
  <si>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</si>
  <si>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</si>
  <si>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</si>
  <si>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</si>
  <si>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</si>
  <si>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</si>
  <si>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</si>
  <si>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</si>
  <si>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</si>
  <si>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</si>
  <si>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</si>
  <si>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</si>
  <si>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</si>
  <si>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</si>
  <si>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</si>
  <si>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</si>
  <si>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</si>
  <si>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</si>
  <si>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</si>
  <si>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</si>
  <si>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</si>
  <si>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</si>
  <si>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</si>
  <si>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</si>
  <si>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</si>
  <si>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</si>
  <si>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</si>
  <si>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</si>
  <si>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</si>
  <si>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</si>
  <si>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</si>
  <si>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</si>
  <si>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</si>
  <si>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</si>
  <si>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</si>
  <si>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</si>
  <si>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</si>
  <si>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</si>
  <si>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</si>
  <si>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</si>
  <si>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</si>
  <si>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</si>
  <si>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</si>
  <si>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</si>
  <si>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</si>
  <si>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</si>
  <si>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</si>
  <si>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</si>
  <si>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</si>
  <si>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</si>
  <si>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</si>
  <si>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</si>
  <si>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</si>
  <si>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</si>
  <si>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</si>
  <si>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</si>
  <si>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</si>
  <si>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</si>
  <si>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</si>
  <si>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</si>
  <si>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</si>
  <si>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</si>
  <si>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</si>
  <si>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</si>
  <si>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</si>
  <si>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</si>
  <si>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</si>
  <si>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</si>
  <si>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</si>
  <si>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</si>
  <si>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</si>
  <si>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</si>
  <si>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</si>
  <si>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</si>
  <si>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</si>
  <si>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</si>
  <si>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</si>
  <si>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</si>
  <si>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</si>
  <si>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</si>
  <si>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</si>
  <si>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</si>
  <si>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</si>
  <si>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</si>
  <si>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</si>
  <si>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</si>
  <si>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</si>
  <si>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</si>
  <si>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</si>
  <si>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</si>
  <si>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</si>
  <si>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</si>
  <si>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</si>
  <si>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</si>
  <si>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</si>
  <si>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</si>
  <si>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</si>
  <si>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</si>
  <si>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</si>
  <si>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</si>
  <si>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</si>
  <si>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</si>
  <si>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</si>
  <si>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</si>
  <si>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</si>
  <si>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</si>
  <si>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</si>
  <si>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</si>
  <si>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</si>
  <si>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</si>
  <si>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</si>
  <si>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</si>
  <si>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</si>
  <si>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</si>
  <si>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</si>
  <si>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</si>
  <si>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08/01/17 - VENCIMENTO 20/01/17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</si>
</sst>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164368</v>
      </c>
      <c r="C7" s="9">
        <f t="shared" si="0"/>
        <v>211626</v>
      </c>
      <c r="D7" s="9">
        <f t="shared" si="0"/>
        <v>230466</v>
      </c>
      <c r="E7" s="9">
        <f t="shared" si="0"/>
        <v>127446</v>
      </c>
      <c r="F7" s="9">
        <f t="shared" si="0"/>
        <v>228544</v>
      </c>
      <c r="G7" s="9">
        <f t="shared" si="0"/>
        <v>371930</v>
      </c>
      <c r="H7" s="9">
        <f t="shared" si="0"/>
        <v>124913</v>
      </c>
      <c r="I7" s="9">
        <f t="shared" si="0"/>
        <v>25062</v>
      </c>
      <c r="J7" s="9">
        <f t="shared" si="0"/>
        <v>108594</v>
      </c>
      <c r="K7" s="9">
        <f t="shared" si="0"/>
        <v>1592949</v>
      </c>
      <c r="L7" s="52"/>
    </row>
    <row r="8" spans="1:11" ht="17.25" customHeight="1">
      <c r="A8" s="10" t="s">
        <v>99</v>
      </c>
      <c r="B8" s="11">
        <f>B9+B12+B16</f>
        <v>91756</v>
      </c>
      <c r="C8" s="11">
        <f aca="true" t="shared" si="1" ref="C8:J8">C9+C12+C16</f>
        <v>123317</v>
      </c>
      <c r="D8" s="11">
        <f t="shared" si="1"/>
        <v>125326</v>
      </c>
      <c r="E8" s="11">
        <f t="shared" si="1"/>
        <v>72927</v>
      </c>
      <c r="F8" s="11">
        <f t="shared" si="1"/>
        <v>124674</v>
      </c>
      <c r="G8" s="11">
        <f t="shared" si="1"/>
        <v>206356</v>
      </c>
      <c r="H8" s="11">
        <f t="shared" si="1"/>
        <v>76834</v>
      </c>
      <c r="I8" s="11">
        <f t="shared" si="1"/>
        <v>12478</v>
      </c>
      <c r="J8" s="11">
        <f t="shared" si="1"/>
        <v>61145</v>
      </c>
      <c r="K8" s="11">
        <f>SUM(B8:J8)</f>
        <v>894813</v>
      </c>
    </row>
    <row r="9" spans="1:11" ht="17.25" customHeight="1">
      <c r="A9" s="15" t="s">
        <v>17</v>
      </c>
      <c r="B9" s="13">
        <f>+B10+B11</f>
        <v>18065</v>
      </c>
      <c r="C9" s="13">
        <f aca="true" t="shared" si="2" ref="C9:J9">+C10+C11</f>
        <v>26022</v>
      </c>
      <c r="D9" s="13">
        <f t="shared" si="2"/>
        <v>25622</v>
      </c>
      <c r="E9" s="13">
        <f t="shared" si="2"/>
        <v>14000</v>
      </c>
      <c r="F9" s="13">
        <f t="shared" si="2"/>
        <v>21810</v>
      </c>
      <c r="G9" s="13">
        <f t="shared" si="2"/>
        <v>25830</v>
      </c>
      <c r="H9" s="13">
        <f t="shared" si="2"/>
        <v>15899</v>
      </c>
      <c r="I9" s="13">
        <f t="shared" si="2"/>
        <v>3032</v>
      </c>
      <c r="J9" s="13">
        <f t="shared" si="2"/>
        <v>12047</v>
      </c>
      <c r="K9" s="11">
        <f>SUM(B9:J9)</f>
        <v>162327</v>
      </c>
    </row>
    <row r="10" spans="1:11" ht="17.25" customHeight="1">
      <c r="A10" s="29" t="s">
        <v>18</v>
      </c>
      <c r="B10" s="13">
        <v>18065</v>
      </c>
      <c r="C10" s="13">
        <v>26022</v>
      </c>
      <c r="D10" s="13">
        <v>25622</v>
      </c>
      <c r="E10" s="13">
        <v>14000</v>
      </c>
      <c r="F10" s="13">
        <v>21810</v>
      </c>
      <c r="G10" s="13">
        <v>25830</v>
      </c>
      <c r="H10" s="13">
        <v>15899</v>
      </c>
      <c r="I10" s="13">
        <v>3032</v>
      </c>
      <c r="J10" s="13">
        <v>12047</v>
      </c>
      <c r="K10" s="11">
        <f>SUM(B10:J10)</f>
        <v>162327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58811</v>
      </c>
      <c r="C12" s="17">
        <f t="shared" si="3"/>
        <v>79577</v>
      </c>
      <c r="D12" s="17">
        <f t="shared" si="3"/>
        <v>80753</v>
      </c>
      <c r="E12" s="17">
        <f t="shared" si="3"/>
        <v>48283</v>
      </c>
      <c r="F12" s="17">
        <f t="shared" si="3"/>
        <v>80687</v>
      </c>
      <c r="G12" s="17">
        <f t="shared" si="3"/>
        <v>138092</v>
      </c>
      <c r="H12" s="17">
        <f t="shared" si="3"/>
        <v>50043</v>
      </c>
      <c r="I12" s="17">
        <f t="shared" si="3"/>
        <v>7531</v>
      </c>
      <c r="J12" s="17">
        <f t="shared" si="3"/>
        <v>39621</v>
      </c>
      <c r="K12" s="11">
        <f aca="true" t="shared" si="4" ref="K12:K27">SUM(B12:J12)</f>
        <v>583398</v>
      </c>
    </row>
    <row r="13" spans="1:13" ht="17.25" customHeight="1">
      <c r="A13" s="14" t="s">
        <v>20</v>
      </c>
      <c r="B13" s="13">
        <v>28344</v>
      </c>
      <c r="C13" s="13">
        <v>41588</v>
      </c>
      <c r="D13" s="13">
        <v>42230</v>
      </c>
      <c r="E13" s="13">
        <v>25254</v>
      </c>
      <c r="F13" s="13">
        <v>39310</v>
      </c>
      <c r="G13" s="13">
        <v>62408</v>
      </c>
      <c r="H13" s="13">
        <v>22438</v>
      </c>
      <c r="I13" s="13">
        <v>4317</v>
      </c>
      <c r="J13" s="13">
        <v>20880</v>
      </c>
      <c r="K13" s="11">
        <f t="shared" si="4"/>
        <v>286769</v>
      </c>
      <c r="L13" s="52"/>
      <c r="M13" s="53"/>
    </row>
    <row r="14" spans="1:12" ht="17.25" customHeight="1">
      <c r="A14" s="14" t="s">
        <v>21</v>
      </c>
      <c r="B14" s="13">
        <v>29806</v>
      </c>
      <c r="C14" s="13">
        <v>37123</v>
      </c>
      <c r="D14" s="13">
        <v>37888</v>
      </c>
      <c r="E14" s="13">
        <v>22450</v>
      </c>
      <c r="F14" s="13">
        <v>40707</v>
      </c>
      <c r="G14" s="13">
        <v>74683</v>
      </c>
      <c r="H14" s="13">
        <v>26814</v>
      </c>
      <c r="I14" s="13">
        <v>3132</v>
      </c>
      <c r="J14" s="13">
        <v>18489</v>
      </c>
      <c r="K14" s="11">
        <f t="shared" si="4"/>
        <v>291092</v>
      </c>
      <c r="L14" s="52"/>
    </row>
    <row r="15" spans="1:11" ht="17.25" customHeight="1">
      <c r="A15" s="14" t="s">
        <v>22</v>
      </c>
      <c r="B15" s="13">
        <v>661</v>
      </c>
      <c r="C15" s="13">
        <v>866</v>
      </c>
      <c r="D15" s="13">
        <v>635</v>
      </c>
      <c r="E15" s="13">
        <v>579</v>
      </c>
      <c r="F15" s="13">
        <v>670</v>
      </c>
      <c r="G15" s="13">
        <v>1001</v>
      </c>
      <c r="H15" s="13">
        <v>791</v>
      </c>
      <c r="I15" s="13">
        <v>82</v>
      </c>
      <c r="J15" s="13">
        <v>252</v>
      </c>
      <c r="K15" s="11">
        <f t="shared" si="4"/>
        <v>5537</v>
      </c>
    </row>
    <row r="16" spans="1:11" ht="17.25" customHeight="1">
      <c r="A16" s="15" t="s">
        <v>95</v>
      </c>
      <c r="B16" s="13">
        <f>B17+B18+B19</f>
        <v>14880</v>
      </c>
      <c r="C16" s="13">
        <f aca="true" t="shared" si="5" ref="C16:J16">C17+C18+C19</f>
        <v>17718</v>
      </c>
      <c r="D16" s="13">
        <f t="shared" si="5"/>
        <v>18951</v>
      </c>
      <c r="E16" s="13">
        <f t="shared" si="5"/>
        <v>10644</v>
      </c>
      <c r="F16" s="13">
        <f t="shared" si="5"/>
        <v>22177</v>
      </c>
      <c r="G16" s="13">
        <f t="shared" si="5"/>
        <v>42434</v>
      </c>
      <c r="H16" s="13">
        <f t="shared" si="5"/>
        <v>10892</v>
      </c>
      <c r="I16" s="13">
        <f t="shared" si="5"/>
        <v>1915</v>
      </c>
      <c r="J16" s="13">
        <f t="shared" si="5"/>
        <v>9477</v>
      </c>
      <c r="K16" s="11">
        <f t="shared" si="4"/>
        <v>149088</v>
      </c>
    </row>
    <row r="17" spans="1:11" ht="17.25" customHeight="1">
      <c r="A17" s="14" t="s">
        <v>96</v>
      </c>
      <c r="B17" s="13">
        <v>7481</v>
      </c>
      <c r="C17" s="13">
        <v>9827</v>
      </c>
      <c r="D17" s="13">
        <v>9669</v>
      </c>
      <c r="E17" s="13">
        <v>5688</v>
      </c>
      <c r="F17" s="13">
        <v>11194</v>
      </c>
      <c r="G17" s="13">
        <v>18330</v>
      </c>
      <c r="H17" s="13">
        <v>5242</v>
      </c>
      <c r="I17" s="13">
        <v>1090</v>
      </c>
      <c r="J17" s="13">
        <v>4743</v>
      </c>
      <c r="K17" s="11">
        <f t="shared" si="4"/>
        <v>73264</v>
      </c>
    </row>
    <row r="18" spans="1:11" ht="17.25" customHeight="1">
      <c r="A18" s="14" t="s">
        <v>97</v>
      </c>
      <c r="B18" s="13">
        <v>7355</v>
      </c>
      <c r="C18" s="13">
        <v>7826</v>
      </c>
      <c r="D18" s="13">
        <v>9240</v>
      </c>
      <c r="E18" s="13">
        <v>4926</v>
      </c>
      <c r="F18" s="13">
        <v>10929</v>
      </c>
      <c r="G18" s="13">
        <v>24053</v>
      </c>
      <c r="H18" s="13">
        <v>5614</v>
      </c>
      <c r="I18" s="13">
        <v>821</v>
      </c>
      <c r="J18" s="13">
        <v>4710</v>
      </c>
      <c r="K18" s="11">
        <f t="shared" si="4"/>
        <v>75474</v>
      </c>
    </row>
    <row r="19" spans="1:11" ht="17.25" customHeight="1">
      <c r="A19" s="14" t="s">
        <v>98</v>
      </c>
      <c r="B19" s="13">
        <v>44</v>
      </c>
      <c r="C19" s="13">
        <v>65</v>
      </c>
      <c r="D19" s="13">
        <v>42</v>
      </c>
      <c r="E19" s="13">
        <v>30</v>
      </c>
      <c r="F19" s="13">
        <v>54</v>
      </c>
      <c r="G19" s="13">
        <v>51</v>
      </c>
      <c r="H19" s="13">
        <v>36</v>
      </c>
      <c r="I19" s="13">
        <v>4</v>
      </c>
      <c r="J19" s="13">
        <v>24</v>
      </c>
      <c r="K19" s="11">
        <f t="shared" si="4"/>
        <v>350</v>
      </c>
    </row>
    <row r="20" spans="1:11" ht="17.25" customHeight="1">
      <c r="A20" s="16" t="s">
        <v>23</v>
      </c>
      <c r="B20" s="11">
        <f>+B21+B22+B23</f>
        <v>47931</v>
      </c>
      <c r="C20" s="11">
        <f aca="true" t="shared" si="6" ref="C20:J20">+C21+C22+C23</f>
        <v>53697</v>
      </c>
      <c r="D20" s="11">
        <f t="shared" si="6"/>
        <v>63288</v>
      </c>
      <c r="E20" s="11">
        <f t="shared" si="6"/>
        <v>32261</v>
      </c>
      <c r="F20" s="11">
        <f t="shared" si="6"/>
        <v>72600</v>
      </c>
      <c r="G20" s="11">
        <f t="shared" si="6"/>
        <v>125899</v>
      </c>
      <c r="H20" s="11">
        <f t="shared" si="6"/>
        <v>32395</v>
      </c>
      <c r="I20" s="11">
        <f t="shared" si="6"/>
        <v>6636</v>
      </c>
      <c r="J20" s="11">
        <f t="shared" si="6"/>
        <v>27420</v>
      </c>
      <c r="K20" s="11">
        <f t="shared" si="4"/>
        <v>462127</v>
      </c>
    </row>
    <row r="21" spans="1:12" ht="17.25" customHeight="1">
      <c r="A21" s="12" t="s">
        <v>24</v>
      </c>
      <c r="B21" s="13">
        <v>26829</v>
      </c>
      <c r="C21" s="13">
        <v>33287</v>
      </c>
      <c r="D21" s="13">
        <v>38662</v>
      </c>
      <c r="E21" s="13">
        <v>19796</v>
      </c>
      <c r="F21" s="13">
        <v>41014</v>
      </c>
      <c r="G21" s="13">
        <v>64049</v>
      </c>
      <c r="H21" s="13">
        <v>18209</v>
      </c>
      <c r="I21" s="13">
        <v>4383</v>
      </c>
      <c r="J21" s="13">
        <v>16456</v>
      </c>
      <c r="K21" s="11">
        <f t="shared" si="4"/>
        <v>262685</v>
      </c>
      <c r="L21" s="52"/>
    </row>
    <row r="22" spans="1:12" ht="17.25" customHeight="1">
      <c r="A22" s="12" t="s">
        <v>25</v>
      </c>
      <c r="B22" s="13">
        <v>20773</v>
      </c>
      <c r="C22" s="13">
        <v>20108</v>
      </c>
      <c r="D22" s="13">
        <v>24303</v>
      </c>
      <c r="E22" s="13">
        <v>12284</v>
      </c>
      <c r="F22" s="13">
        <v>31256</v>
      </c>
      <c r="G22" s="13">
        <v>61286</v>
      </c>
      <c r="H22" s="13">
        <v>13947</v>
      </c>
      <c r="I22" s="13">
        <v>2216</v>
      </c>
      <c r="J22" s="13">
        <v>10852</v>
      </c>
      <c r="K22" s="11">
        <f t="shared" si="4"/>
        <v>197025</v>
      </c>
      <c r="L22" s="52"/>
    </row>
    <row r="23" spans="1:11" ht="17.25" customHeight="1">
      <c r="A23" s="12" t="s">
        <v>26</v>
      </c>
      <c r="B23" s="13">
        <v>329</v>
      </c>
      <c r="C23" s="13">
        <v>302</v>
      </c>
      <c r="D23" s="13">
        <v>323</v>
      </c>
      <c r="E23" s="13">
        <v>181</v>
      </c>
      <c r="F23" s="13">
        <v>330</v>
      </c>
      <c r="G23" s="13">
        <v>564</v>
      </c>
      <c r="H23" s="13">
        <v>239</v>
      </c>
      <c r="I23" s="13">
        <v>37</v>
      </c>
      <c r="J23" s="13">
        <v>112</v>
      </c>
      <c r="K23" s="11">
        <f t="shared" si="4"/>
        <v>2417</v>
      </c>
    </row>
    <row r="24" spans="1:11" ht="17.25" customHeight="1">
      <c r="A24" s="16" t="s">
        <v>27</v>
      </c>
      <c r="B24" s="13">
        <f>+B25+B26</f>
        <v>24681</v>
      </c>
      <c r="C24" s="13">
        <f aca="true" t="shared" si="7" ref="C24:J24">+C25+C26</f>
        <v>34612</v>
      </c>
      <c r="D24" s="13">
        <f t="shared" si="7"/>
        <v>41852</v>
      </c>
      <c r="E24" s="13">
        <f t="shared" si="7"/>
        <v>22258</v>
      </c>
      <c r="F24" s="13">
        <f t="shared" si="7"/>
        <v>31270</v>
      </c>
      <c r="G24" s="13">
        <f t="shared" si="7"/>
        <v>39675</v>
      </c>
      <c r="H24" s="13">
        <f t="shared" si="7"/>
        <v>14672</v>
      </c>
      <c r="I24" s="13">
        <f t="shared" si="7"/>
        <v>5948</v>
      </c>
      <c r="J24" s="13">
        <f t="shared" si="7"/>
        <v>20029</v>
      </c>
      <c r="K24" s="11">
        <f t="shared" si="4"/>
        <v>234997</v>
      </c>
    </row>
    <row r="25" spans="1:12" ht="17.25" customHeight="1">
      <c r="A25" s="12" t="s">
        <v>131</v>
      </c>
      <c r="B25" s="13">
        <v>24679</v>
      </c>
      <c r="C25" s="13">
        <v>34610</v>
      </c>
      <c r="D25" s="13">
        <v>41844</v>
      </c>
      <c r="E25" s="13">
        <v>22254</v>
      </c>
      <c r="F25" s="13">
        <v>31264</v>
      </c>
      <c r="G25" s="13">
        <v>39671</v>
      </c>
      <c r="H25" s="13">
        <v>14671</v>
      </c>
      <c r="I25" s="13">
        <v>5945</v>
      </c>
      <c r="J25" s="13">
        <v>20028</v>
      </c>
      <c r="K25" s="11">
        <f t="shared" si="4"/>
        <v>234966</v>
      </c>
      <c r="L25" s="52"/>
    </row>
    <row r="26" spans="1:12" ht="17.25" customHeight="1">
      <c r="A26" s="12" t="s">
        <v>132</v>
      </c>
      <c r="B26" s="13">
        <v>2</v>
      </c>
      <c r="C26" s="13">
        <v>2</v>
      </c>
      <c r="D26" s="13">
        <v>8</v>
      </c>
      <c r="E26" s="13">
        <v>4</v>
      </c>
      <c r="F26" s="13">
        <v>6</v>
      </c>
      <c r="G26" s="13">
        <v>4</v>
      </c>
      <c r="H26" s="13">
        <v>1</v>
      </c>
      <c r="I26" s="13">
        <v>3</v>
      </c>
      <c r="J26" s="13">
        <v>1</v>
      </c>
      <c r="K26" s="11">
        <f t="shared" si="4"/>
        <v>31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1012</v>
      </c>
      <c r="I27" s="11">
        <v>0</v>
      </c>
      <c r="J27" s="11">
        <v>0</v>
      </c>
      <c r="K27" s="11">
        <f t="shared" si="4"/>
        <v>1012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28488.44</v>
      </c>
      <c r="I35" s="19">
        <v>0</v>
      </c>
      <c r="J35" s="19">
        <v>0</v>
      </c>
      <c r="K35" s="23">
        <f>SUM(B35:J35)</f>
        <v>28488.44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478655.64</v>
      </c>
      <c r="C47" s="22">
        <f aca="true" t="shared" si="12" ref="C47:H47">+C48+C57</f>
        <v>686057.75</v>
      </c>
      <c r="D47" s="22">
        <f t="shared" si="12"/>
        <v>837213.3400000001</v>
      </c>
      <c r="E47" s="22">
        <f t="shared" si="12"/>
        <v>404564.70000000007</v>
      </c>
      <c r="F47" s="22">
        <f t="shared" si="12"/>
        <v>700862.4099999999</v>
      </c>
      <c r="G47" s="22">
        <f t="shared" si="12"/>
        <v>960009.25</v>
      </c>
      <c r="H47" s="22">
        <f t="shared" si="12"/>
        <v>407708.64999999997</v>
      </c>
      <c r="I47" s="22">
        <f>+I48+I57</f>
        <v>127661.4</v>
      </c>
      <c r="J47" s="22">
        <f>+J48+J57</f>
        <v>341752.91</v>
      </c>
      <c r="K47" s="22">
        <f>SUM(B47:J47)</f>
        <v>4944486.050000001</v>
      </c>
    </row>
    <row r="48" spans="1:11" ht="17.25" customHeight="1">
      <c r="A48" s="16" t="s">
        <v>113</v>
      </c>
      <c r="B48" s="23">
        <f>SUM(B49:B56)</f>
        <v>459982.76</v>
      </c>
      <c r="C48" s="23">
        <f aca="true" t="shared" si="13" ref="C48:J48">SUM(C49:C56)</f>
        <v>662574.94</v>
      </c>
      <c r="D48" s="23">
        <f t="shared" si="13"/>
        <v>811772.2400000001</v>
      </c>
      <c r="E48" s="23">
        <f t="shared" si="13"/>
        <v>382179.17000000004</v>
      </c>
      <c r="F48" s="23">
        <f t="shared" si="13"/>
        <v>677406.57</v>
      </c>
      <c r="G48" s="23">
        <f t="shared" si="13"/>
        <v>930411.57</v>
      </c>
      <c r="H48" s="23">
        <f t="shared" si="13"/>
        <v>387643.42</v>
      </c>
      <c r="I48" s="23">
        <f t="shared" si="13"/>
        <v>127661.4</v>
      </c>
      <c r="J48" s="23">
        <f t="shared" si="13"/>
        <v>327749.26999999996</v>
      </c>
      <c r="K48" s="23">
        <f aca="true" t="shared" si="14" ref="K48:K57">SUM(B48:J48)</f>
        <v>4767381.34</v>
      </c>
    </row>
    <row r="49" spans="1:11" ht="17.25" customHeight="1">
      <c r="A49" s="34" t="s">
        <v>44</v>
      </c>
      <c r="B49" s="23">
        <f aca="true" t="shared" si="15" ref="B49:H49">ROUND(B30*B7,2)</f>
        <v>456680.05</v>
      </c>
      <c r="C49" s="23">
        <f t="shared" si="15"/>
        <v>656379.2</v>
      </c>
      <c r="D49" s="23">
        <f t="shared" si="15"/>
        <v>806538.81</v>
      </c>
      <c r="E49" s="23">
        <f t="shared" si="15"/>
        <v>379317.53</v>
      </c>
      <c r="F49" s="23">
        <f t="shared" si="15"/>
        <v>673199.21</v>
      </c>
      <c r="G49" s="23">
        <f t="shared" si="15"/>
        <v>924432.02</v>
      </c>
      <c r="H49" s="23">
        <f t="shared" si="15"/>
        <v>356014.54</v>
      </c>
      <c r="I49" s="23">
        <f>ROUND(I30*I7,2)</f>
        <v>126595.68</v>
      </c>
      <c r="J49" s="23">
        <f>ROUND(J30*J7,2)</f>
        <v>325532.23</v>
      </c>
      <c r="K49" s="23">
        <f t="shared" si="14"/>
        <v>4704689.27</v>
      </c>
    </row>
    <row r="50" spans="1:11" ht="17.25" customHeight="1">
      <c r="A50" s="34" t="s">
        <v>45</v>
      </c>
      <c r="B50" s="19">
        <v>0</v>
      </c>
      <c r="C50" s="23">
        <f>ROUND(C31*C7,2)</f>
        <v>1458.99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1458.99</v>
      </c>
    </row>
    <row r="51" spans="1:11" ht="17.25" customHeight="1">
      <c r="A51" s="66" t="s">
        <v>106</v>
      </c>
      <c r="B51" s="67">
        <f aca="true" t="shared" si="16" ref="B51:H51">ROUND(B32*B7,2)</f>
        <v>-788.97</v>
      </c>
      <c r="C51" s="67">
        <f t="shared" si="16"/>
        <v>-1036.97</v>
      </c>
      <c r="D51" s="67">
        <f t="shared" si="16"/>
        <v>-1152.33</v>
      </c>
      <c r="E51" s="67">
        <f t="shared" si="16"/>
        <v>-583.76</v>
      </c>
      <c r="F51" s="67">
        <f t="shared" si="16"/>
        <v>-1074.16</v>
      </c>
      <c r="G51" s="67">
        <f t="shared" si="16"/>
        <v>-1450.53</v>
      </c>
      <c r="H51" s="67">
        <f t="shared" si="16"/>
        <v>-574.6</v>
      </c>
      <c r="I51" s="19">
        <v>0</v>
      </c>
      <c r="J51" s="19">
        <v>0</v>
      </c>
      <c r="K51" s="67">
        <f>SUM(B51:J51)</f>
        <v>-6661.32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28488.44</v>
      </c>
      <c r="I53" s="31">
        <f>+I35</f>
        <v>0</v>
      </c>
      <c r="J53" s="31">
        <f>+J35</f>
        <v>0</v>
      </c>
      <c r="K53" s="23">
        <f t="shared" si="14"/>
        <v>28488.44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-68647</v>
      </c>
      <c r="C61" s="35">
        <f t="shared" si="17"/>
        <v>-98960.23000000001</v>
      </c>
      <c r="D61" s="35">
        <f t="shared" si="17"/>
        <v>-99437.39</v>
      </c>
      <c r="E61" s="35">
        <f t="shared" si="17"/>
        <v>-53200</v>
      </c>
      <c r="F61" s="35">
        <f t="shared" si="17"/>
        <v>-83258.65</v>
      </c>
      <c r="G61" s="35">
        <f t="shared" si="17"/>
        <v>-98660.04</v>
      </c>
      <c r="H61" s="35">
        <f t="shared" si="17"/>
        <v>-60416.2</v>
      </c>
      <c r="I61" s="35">
        <f t="shared" si="17"/>
        <v>-13797.08</v>
      </c>
      <c r="J61" s="35">
        <f t="shared" si="17"/>
        <v>-45778.6</v>
      </c>
      <c r="K61" s="35">
        <f>SUM(B61:J61)</f>
        <v>-622155.19</v>
      </c>
    </row>
    <row r="62" spans="1:11" ht="18.75" customHeight="1">
      <c r="A62" s="16" t="s">
        <v>75</v>
      </c>
      <c r="B62" s="35">
        <f aca="true" t="shared" si="18" ref="B62:J62">B63+B64+B65+B66+B67+B68</f>
        <v>-68647</v>
      </c>
      <c r="C62" s="35">
        <f t="shared" si="18"/>
        <v>-98883.6</v>
      </c>
      <c r="D62" s="35">
        <f t="shared" si="18"/>
        <v>-97363.6</v>
      </c>
      <c r="E62" s="35">
        <f t="shared" si="18"/>
        <v>-53200</v>
      </c>
      <c r="F62" s="35">
        <f t="shared" si="18"/>
        <v>-82878</v>
      </c>
      <c r="G62" s="35">
        <f t="shared" si="18"/>
        <v>-98154</v>
      </c>
      <c r="H62" s="35">
        <f t="shared" si="18"/>
        <v>-60416.2</v>
      </c>
      <c r="I62" s="35">
        <f t="shared" si="18"/>
        <v>-11521.6</v>
      </c>
      <c r="J62" s="35">
        <f t="shared" si="18"/>
        <v>-45778.6</v>
      </c>
      <c r="K62" s="35">
        <f aca="true" t="shared" si="19" ref="K62:K91">SUM(B62:J62)</f>
        <v>-616842.6</v>
      </c>
    </row>
    <row r="63" spans="1:11" ht="18.75" customHeight="1">
      <c r="A63" s="12" t="s">
        <v>76</v>
      </c>
      <c r="B63" s="35">
        <f>-ROUND(B9*$D$3,2)</f>
        <v>-68647</v>
      </c>
      <c r="C63" s="35">
        <f aca="true" t="shared" si="20" ref="C63:J63">-ROUND(C9*$D$3,2)</f>
        <v>-98883.6</v>
      </c>
      <c r="D63" s="35">
        <f t="shared" si="20"/>
        <v>-97363.6</v>
      </c>
      <c r="E63" s="35">
        <f t="shared" si="20"/>
        <v>-53200</v>
      </c>
      <c r="F63" s="35">
        <f t="shared" si="20"/>
        <v>-82878</v>
      </c>
      <c r="G63" s="35">
        <f t="shared" si="20"/>
        <v>-98154</v>
      </c>
      <c r="H63" s="35">
        <f t="shared" si="20"/>
        <v>-60416.2</v>
      </c>
      <c r="I63" s="35">
        <f t="shared" si="20"/>
        <v>-11521.6</v>
      </c>
      <c r="J63" s="35">
        <f t="shared" si="20"/>
        <v>-45778.6</v>
      </c>
      <c r="K63" s="35">
        <f t="shared" si="19"/>
        <v>-616842.6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-76.63</v>
      </c>
      <c r="D69" s="67">
        <f t="shared" si="21"/>
        <v>-2073.79</v>
      </c>
      <c r="E69" s="19">
        <v>0</v>
      </c>
      <c r="F69" s="67">
        <f t="shared" si="21"/>
        <v>-380.65</v>
      </c>
      <c r="G69" s="67">
        <f t="shared" si="21"/>
        <v>-506.04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-5312.59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410008.64</v>
      </c>
      <c r="C104" s="24">
        <f t="shared" si="22"/>
        <v>587097.52</v>
      </c>
      <c r="D104" s="24">
        <f t="shared" si="22"/>
        <v>737775.9500000001</v>
      </c>
      <c r="E104" s="24">
        <f t="shared" si="22"/>
        <v>351364.70000000007</v>
      </c>
      <c r="F104" s="24">
        <f t="shared" si="22"/>
        <v>617603.7599999999</v>
      </c>
      <c r="G104" s="24">
        <f t="shared" si="22"/>
        <v>861349.21</v>
      </c>
      <c r="H104" s="24">
        <f t="shared" si="22"/>
        <v>347292.44999999995</v>
      </c>
      <c r="I104" s="24">
        <f>+I105+I106</f>
        <v>113864.31999999999</v>
      </c>
      <c r="J104" s="24">
        <f>+J105+J106</f>
        <v>295974.31</v>
      </c>
      <c r="K104" s="48">
        <f>SUM(B104:J104)</f>
        <v>4322330.859999999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391335.76</v>
      </c>
      <c r="C105" s="24">
        <f t="shared" si="23"/>
        <v>563614.71</v>
      </c>
      <c r="D105" s="24">
        <f t="shared" si="23"/>
        <v>712334.8500000001</v>
      </c>
      <c r="E105" s="24">
        <f t="shared" si="23"/>
        <v>328979.17000000004</v>
      </c>
      <c r="F105" s="24">
        <f t="shared" si="23"/>
        <v>594147.9199999999</v>
      </c>
      <c r="G105" s="24">
        <f t="shared" si="23"/>
        <v>831751.5299999999</v>
      </c>
      <c r="H105" s="24">
        <f t="shared" si="23"/>
        <v>327227.22</v>
      </c>
      <c r="I105" s="24">
        <f t="shared" si="23"/>
        <v>113864.31999999999</v>
      </c>
      <c r="J105" s="24">
        <f t="shared" si="23"/>
        <v>281970.67</v>
      </c>
      <c r="K105" s="48">
        <f>SUM(B105:J105)</f>
        <v>4145226.15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4322330.84</v>
      </c>
      <c r="L112" s="54"/>
    </row>
    <row r="113" spans="1:11" ht="18.75" customHeight="1">
      <c r="A113" s="26" t="s">
        <v>71</v>
      </c>
      <c r="B113" s="27">
        <v>53500.53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53500.53</v>
      </c>
    </row>
    <row r="114" spans="1:11" ht="18.75" customHeight="1">
      <c r="A114" s="26" t="s">
        <v>72</v>
      </c>
      <c r="B114" s="27">
        <v>356508.11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356508.11</v>
      </c>
    </row>
    <row r="115" spans="1:11" ht="18.75" customHeight="1">
      <c r="A115" s="26" t="s">
        <v>73</v>
      </c>
      <c r="B115" s="40">
        <v>0</v>
      </c>
      <c r="C115" s="27">
        <f>+C104</f>
        <v>587097.52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587097.52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737775.9500000001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737775.9500000001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351364.70000000007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351364.70000000007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117814.49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117814.49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219768.53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219768.53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37489.56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37489.56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242531.18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242531.18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255263.31</v>
      </c>
      <c r="H122" s="40">
        <v>0</v>
      </c>
      <c r="I122" s="40">
        <v>0</v>
      </c>
      <c r="J122" s="40">
        <v>0</v>
      </c>
      <c r="K122" s="41">
        <f t="shared" si="25"/>
        <v>255263.31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25912.13</v>
      </c>
      <c r="H123" s="40">
        <v>0</v>
      </c>
      <c r="I123" s="40">
        <v>0</v>
      </c>
      <c r="J123" s="40">
        <v>0</v>
      </c>
      <c r="K123" s="41">
        <f t="shared" si="25"/>
        <v>25912.13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126894.81</v>
      </c>
      <c r="H124" s="40">
        <v>0</v>
      </c>
      <c r="I124" s="40">
        <v>0</v>
      </c>
      <c r="J124" s="40">
        <v>0</v>
      </c>
      <c r="K124" s="41">
        <f t="shared" si="25"/>
        <v>126894.81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118662.88</v>
      </c>
      <c r="H125" s="40">
        <v>0</v>
      </c>
      <c r="I125" s="40">
        <v>0</v>
      </c>
      <c r="J125" s="40">
        <v>0</v>
      </c>
      <c r="K125" s="41">
        <f t="shared" si="25"/>
        <v>118662.88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334616.06</v>
      </c>
      <c r="H126" s="40">
        <v>0</v>
      </c>
      <c r="I126" s="40">
        <v>0</v>
      </c>
      <c r="J126" s="40">
        <v>0</v>
      </c>
      <c r="K126" s="41">
        <f t="shared" si="25"/>
        <v>334616.06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123978.61</v>
      </c>
      <c r="I127" s="40">
        <v>0</v>
      </c>
      <c r="J127" s="40">
        <v>0</v>
      </c>
      <c r="K127" s="41">
        <f t="shared" si="25"/>
        <v>123978.61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223313.84</v>
      </c>
      <c r="I128" s="40">
        <v>0</v>
      </c>
      <c r="J128" s="40">
        <v>0</v>
      </c>
      <c r="K128" s="41">
        <f t="shared" si="25"/>
        <v>223313.84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113864.32</v>
      </c>
      <c r="J129" s="40">
        <v>0</v>
      </c>
      <c r="K129" s="41">
        <f t="shared" si="25"/>
        <v>113864.32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295974.31</v>
      </c>
      <c r="K130" s="44">
        <f t="shared" si="25"/>
        <v>295974.31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2017-01-19T18:21:25Z</dcterms:modified>
  <cp:category/>
  <cp:version/>
  <cp:contentType/>
  <cp:contentStatus/>
</cp:coreProperties>
</file>