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<sst xmlns="http://schemas.openxmlformats.org/spreadsheetml/2006/main" count="134" uniqueCount="134">
  <si>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</si>
  <si>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</si>
  <si>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</si>
  <si>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</si>
  <si>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</si>
  <si>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</si>
  <si>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</si>
  <si>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</si>
  <si>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</si>
  <si>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</si>
  <si>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</si>
  <si>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</si>
  <si>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</si>
  <si>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</si>
  <si>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</si>
  <si>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</si>
  <si>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</si>
  <si>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</si>
  <si>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</si>
  <si>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</si>
  <si>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</si>
  <si>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</si>
  <si>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</si>
  <si>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</si>
  <si>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</si>
  <si>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</si>
  <si>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</si>
  <si>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</si>
  <si>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</si>
  <si>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</si>
  <si>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</si>
  <si>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</si>
  <si>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</si>
  <si>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</si>
  <si>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</si>
  <si>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</si>
  <si>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</si>
  <si>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</si>
  <si>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</si>
  <si>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</si>
  <si>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</si>
  <si>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</si>
  <si>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</si>
  <si>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</si>
  <si>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</si>
  <si>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</si>
  <si>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</si>
  <si>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</si>
  <si>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</si>
  <si>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</si>
  <si>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</si>
  <si>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</si>
  <si>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</si>
  <si>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</si>
  <si>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</si>
  <si>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</si>
  <si>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</si>
  <si>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</si>
  <si>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</si>
  <si>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</si>
  <si>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</si>
  <si>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</si>
  <si>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</si>
  <si>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</si>
  <si>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</si>
  <si>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</si>
  <si>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</si>
  <si>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</si>
  <si>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</si>
  <si>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</si>
  <si>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</si>
  <si>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</si>
  <si>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</si>
  <si>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</si>
  <si>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</si>
  <si>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</si>
  <si>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</si>
  <si>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</si>
  <si>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</si>
  <si>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</si>
  <si>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</si>
  <si>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</si>
  <si>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</si>
  <si>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</si>
  <si>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</si>
  <si>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</si>
  <si>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</si>
  <si>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</si>
  <si>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</si>
  <si>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</si>
  <si>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</si>
  <si>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</si>
  <si>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</si>
  <si>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</si>
  <si>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</si>
  <si>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</si>
  <si>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</si>
  <si>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</si>
  <si>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</si>
  <si>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</si>
  <si>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</si>
  <si>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</si>
  <si>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</si>
  <si>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</si>
  <si>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</si>
  <si>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</si>
  <si>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</si>
  <si>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</si>
  <si>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</si>
  <si>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</si>
  <si>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</si>
  <si>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</si>
  <si>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</si>
  <si>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</si>
  <si>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</si>
  <si>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</si>
  <si>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</si>
  <si>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</si>
  <si>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</si>
  <si>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</si>
  <si>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</si>
  <si>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</si>
  <si>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</si>
  <si>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</si>
  <si>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</si>
  <si>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</si>
  <si>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</si>
  <si>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</si>
  <si>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</si>
  <si>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</si>
  <si>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</si>
  <si>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</si>
  <si>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</si>
  <si>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07/01/17 - VENCIMENTO 20/01/17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</si>
</sst>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289611</v>
      </c>
      <c r="C7" s="9">
        <f t="shared" si="0"/>
        <v>348278</v>
      </c>
      <c r="D7" s="9">
        <f t="shared" si="0"/>
        <v>392372</v>
      </c>
      <c r="E7" s="9">
        <f t="shared" si="0"/>
        <v>232530</v>
      </c>
      <c r="F7" s="9">
        <f t="shared" si="0"/>
        <v>361458</v>
      </c>
      <c r="G7" s="9">
        <f t="shared" si="0"/>
        <v>585061</v>
      </c>
      <c r="H7" s="9">
        <f t="shared" si="0"/>
        <v>221682</v>
      </c>
      <c r="I7" s="9">
        <f t="shared" si="0"/>
        <v>51068</v>
      </c>
      <c r="J7" s="9">
        <f t="shared" si="0"/>
        <v>171083</v>
      </c>
      <c r="K7" s="9">
        <f t="shared" si="0"/>
        <v>2653143</v>
      </c>
      <c r="L7" s="52"/>
    </row>
    <row r="8" spans="1:11" ht="17.25" customHeight="1">
      <c r="A8" s="10" t="s">
        <v>99</v>
      </c>
      <c r="B8" s="11">
        <f>B9+B12+B16</f>
        <v>165137</v>
      </c>
      <c r="C8" s="11">
        <f aca="true" t="shared" si="1" ref="C8:J8">C9+C12+C16</f>
        <v>207213</v>
      </c>
      <c r="D8" s="11">
        <f t="shared" si="1"/>
        <v>220196</v>
      </c>
      <c r="E8" s="11">
        <f t="shared" si="1"/>
        <v>135744</v>
      </c>
      <c r="F8" s="11">
        <f t="shared" si="1"/>
        <v>201364</v>
      </c>
      <c r="G8" s="11">
        <f t="shared" si="1"/>
        <v>327917</v>
      </c>
      <c r="H8" s="11">
        <f t="shared" si="1"/>
        <v>137436</v>
      </c>
      <c r="I8" s="11">
        <f t="shared" si="1"/>
        <v>26826</v>
      </c>
      <c r="J8" s="11">
        <f t="shared" si="1"/>
        <v>96780</v>
      </c>
      <c r="K8" s="11">
        <f>SUM(B8:J8)</f>
        <v>1518613</v>
      </c>
    </row>
    <row r="9" spans="1:11" ht="17.25" customHeight="1">
      <c r="A9" s="15" t="s">
        <v>17</v>
      </c>
      <c r="B9" s="13">
        <f>+B10+B11</f>
        <v>27660</v>
      </c>
      <c r="C9" s="13">
        <f aca="true" t="shared" si="2" ref="C9:J9">+C10+C11</f>
        <v>37284</v>
      </c>
      <c r="D9" s="13">
        <f t="shared" si="2"/>
        <v>36133</v>
      </c>
      <c r="E9" s="13">
        <f t="shared" si="2"/>
        <v>23133</v>
      </c>
      <c r="F9" s="13">
        <f t="shared" si="2"/>
        <v>28325</v>
      </c>
      <c r="G9" s="13">
        <f t="shared" si="2"/>
        <v>33816</v>
      </c>
      <c r="H9" s="13">
        <f t="shared" si="2"/>
        <v>25506</v>
      </c>
      <c r="I9" s="13">
        <f t="shared" si="2"/>
        <v>5302</v>
      </c>
      <c r="J9" s="13">
        <f t="shared" si="2"/>
        <v>14738</v>
      </c>
      <c r="K9" s="11">
        <f>SUM(B9:J9)</f>
        <v>231897</v>
      </c>
    </row>
    <row r="10" spans="1:11" ht="17.25" customHeight="1">
      <c r="A10" s="29" t="s">
        <v>18</v>
      </c>
      <c r="B10" s="13">
        <v>27660</v>
      </c>
      <c r="C10" s="13">
        <v>37284</v>
      </c>
      <c r="D10" s="13">
        <v>36133</v>
      </c>
      <c r="E10" s="13">
        <v>23133</v>
      </c>
      <c r="F10" s="13">
        <v>28325</v>
      </c>
      <c r="G10" s="13">
        <v>33816</v>
      </c>
      <c r="H10" s="13">
        <v>25506</v>
      </c>
      <c r="I10" s="13">
        <v>5302</v>
      </c>
      <c r="J10" s="13">
        <v>14738</v>
      </c>
      <c r="K10" s="11">
        <f>SUM(B10:J10)</f>
        <v>231897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111238</v>
      </c>
      <c r="C12" s="17">
        <f t="shared" si="3"/>
        <v>139966</v>
      </c>
      <c r="D12" s="17">
        <f t="shared" si="3"/>
        <v>150252</v>
      </c>
      <c r="E12" s="17">
        <f t="shared" si="3"/>
        <v>92354</v>
      </c>
      <c r="F12" s="17">
        <f t="shared" si="3"/>
        <v>136495</v>
      </c>
      <c r="G12" s="17">
        <f t="shared" si="3"/>
        <v>226970</v>
      </c>
      <c r="H12" s="17">
        <f t="shared" si="3"/>
        <v>92581</v>
      </c>
      <c r="I12" s="17">
        <f t="shared" si="3"/>
        <v>17121</v>
      </c>
      <c r="J12" s="17">
        <f t="shared" si="3"/>
        <v>66409</v>
      </c>
      <c r="K12" s="11">
        <f aca="true" t="shared" si="4" ref="K12:K27">SUM(B12:J12)</f>
        <v>1033386</v>
      </c>
    </row>
    <row r="13" spans="1:13" ht="17.25" customHeight="1">
      <c r="A13" s="14" t="s">
        <v>20</v>
      </c>
      <c r="B13" s="13">
        <v>56421</v>
      </c>
      <c r="C13" s="13">
        <v>76185</v>
      </c>
      <c r="D13" s="13">
        <v>82072</v>
      </c>
      <c r="E13" s="13">
        <v>50002</v>
      </c>
      <c r="F13" s="13">
        <v>70044</v>
      </c>
      <c r="G13" s="13">
        <v>107015</v>
      </c>
      <c r="H13" s="13">
        <v>44706</v>
      </c>
      <c r="I13" s="13">
        <v>9975</v>
      </c>
      <c r="J13" s="13">
        <v>36022</v>
      </c>
      <c r="K13" s="11">
        <f t="shared" si="4"/>
        <v>532442</v>
      </c>
      <c r="L13" s="52"/>
      <c r="M13" s="53"/>
    </row>
    <row r="14" spans="1:12" ht="17.25" customHeight="1">
      <c r="A14" s="14" t="s">
        <v>21</v>
      </c>
      <c r="B14" s="13">
        <v>53678</v>
      </c>
      <c r="C14" s="13">
        <v>62344</v>
      </c>
      <c r="D14" s="13">
        <v>67043</v>
      </c>
      <c r="E14" s="13">
        <v>41377</v>
      </c>
      <c r="F14" s="13">
        <v>65371</v>
      </c>
      <c r="G14" s="13">
        <v>118345</v>
      </c>
      <c r="H14" s="13">
        <v>46543</v>
      </c>
      <c r="I14" s="13">
        <v>6943</v>
      </c>
      <c r="J14" s="13">
        <v>29981</v>
      </c>
      <c r="K14" s="11">
        <f t="shared" si="4"/>
        <v>491625</v>
      </c>
      <c r="L14" s="52"/>
    </row>
    <row r="15" spans="1:11" ht="17.25" customHeight="1">
      <c r="A15" s="14" t="s">
        <v>22</v>
      </c>
      <c r="B15" s="13">
        <v>1139</v>
      </c>
      <c r="C15" s="13">
        <v>1437</v>
      </c>
      <c r="D15" s="13">
        <v>1137</v>
      </c>
      <c r="E15" s="13">
        <v>975</v>
      </c>
      <c r="F15" s="13">
        <v>1080</v>
      </c>
      <c r="G15" s="13">
        <v>1610</v>
      </c>
      <c r="H15" s="13">
        <v>1332</v>
      </c>
      <c r="I15" s="13">
        <v>203</v>
      </c>
      <c r="J15" s="13">
        <v>406</v>
      </c>
      <c r="K15" s="11">
        <f t="shared" si="4"/>
        <v>9319</v>
      </c>
    </row>
    <row r="16" spans="1:11" ht="17.25" customHeight="1">
      <c r="A16" s="15" t="s">
        <v>95</v>
      </c>
      <c r="B16" s="13">
        <f>B17+B18+B19</f>
        <v>26239</v>
      </c>
      <c r="C16" s="13">
        <f aca="true" t="shared" si="5" ref="C16:J16">C17+C18+C19</f>
        <v>29963</v>
      </c>
      <c r="D16" s="13">
        <f t="shared" si="5"/>
        <v>33811</v>
      </c>
      <c r="E16" s="13">
        <f t="shared" si="5"/>
        <v>20257</v>
      </c>
      <c r="F16" s="13">
        <f t="shared" si="5"/>
        <v>36544</v>
      </c>
      <c r="G16" s="13">
        <f t="shared" si="5"/>
        <v>67131</v>
      </c>
      <c r="H16" s="13">
        <f t="shared" si="5"/>
        <v>19349</v>
      </c>
      <c r="I16" s="13">
        <f t="shared" si="5"/>
        <v>4403</v>
      </c>
      <c r="J16" s="13">
        <f t="shared" si="5"/>
        <v>15633</v>
      </c>
      <c r="K16" s="11">
        <f t="shared" si="4"/>
        <v>253330</v>
      </c>
    </row>
    <row r="17" spans="1:11" ht="17.25" customHeight="1">
      <c r="A17" s="14" t="s">
        <v>96</v>
      </c>
      <c r="B17" s="13">
        <v>13094</v>
      </c>
      <c r="C17" s="13">
        <v>16672</v>
      </c>
      <c r="D17" s="13">
        <v>17360</v>
      </c>
      <c r="E17" s="13">
        <v>10467</v>
      </c>
      <c r="F17" s="13">
        <v>19057</v>
      </c>
      <c r="G17" s="13">
        <v>31177</v>
      </c>
      <c r="H17" s="13">
        <v>9697</v>
      </c>
      <c r="I17" s="13">
        <v>2608</v>
      </c>
      <c r="J17" s="13">
        <v>7844</v>
      </c>
      <c r="K17" s="11">
        <f t="shared" si="4"/>
        <v>127976</v>
      </c>
    </row>
    <row r="18" spans="1:11" ht="17.25" customHeight="1">
      <c r="A18" s="14" t="s">
        <v>97</v>
      </c>
      <c r="B18" s="13">
        <v>13071</v>
      </c>
      <c r="C18" s="13">
        <v>13175</v>
      </c>
      <c r="D18" s="13">
        <v>16368</v>
      </c>
      <c r="E18" s="13">
        <v>9727</v>
      </c>
      <c r="F18" s="13">
        <v>17409</v>
      </c>
      <c r="G18" s="13">
        <v>35874</v>
      </c>
      <c r="H18" s="13">
        <v>9594</v>
      </c>
      <c r="I18" s="13">
        <v>1779</v>
      </c>
      <c r="J18" s="13">
        <v>7760</v>
      </c>
      <c r="K18" s="11">
        <f t="shared" si="4"/>
        <v>124757</v>
      </c>
    </row>
    <row r="19" spans="1:11" ht="17.25" customHeight="1">
      <c r="A19" s="14" t="s">
        <v>98</v>
      </c>
      <c r="B19" s="13">
        <v>74</v>
      </c>
      <c r="C19" s="13">
        <v>116</v>
      </c>
      <c r="D19" s="13">
        <v>83</v>
      </c>
      <c r="E19" s="13">
        <v>63</v>
      </c>
      <c r="F19" s="13">
        <v>78</v>
      </c>
      <c r="G19" s="13">
        <v>80</v>
      </c>
      <c r="H19" s="13">
        <v>58</v>
      </c>
      <c r="I19" s="13">
        <v>16</v>
      </c>
      <c r="J19" s="13">
        <v>29</v>
      </c>
      <c r="K19" s="11">
        <f t="shared" si="4"/>
        <v>597</v>
      </c>
    </row>
    <row r="20" spans="1:11" ht="17.25" customHeight="1">
      <c r="A20" s="16" t="s">
        <v>23</v>
      </c>
      <c r="B20" s="11">
        <f>+B21+B22+B23</f>
        <v>85478</v>
      </c>
      <c r="C20" s="11">
        <f aca="true" t="shared" si="6" ref="C20:J20">+C21+C22+C23</f>
        <v>89092</v>
      </c>
      <c r="D20" s="11">
        <f t="shared" si="6"/>
        <v>110445</v>
      </c>
      <c r="E20" s="11">
        <f t="shared" si="6"/>
        <v>61554</v>
      </c>
      <c r="F20" s="11">
        <f t="shared" si="6"/>
        <v>114237</v>
      </c>
      <c r="G20" s="11">
        <f t="shared" si="6"/>
        <v>199895</v>
      </c>
      <c r="H20" s="11">
        <f t="shared" si="6"/>
        <v>58405</v>
      </c>
      <c r="I20" s="11">
        <f t="shared" si="6"/>
        <v>14302</v>
      </c>
      <c r="J20" s="11">
        <f t="shared" si="6"/>
        <v>45706</v>
      </c>
      <c r="K20" s="11">
        <f t="shared" si="4"/>
        <v>779114</v>
      </c>
    </row>
    <row r="21" spans="1:12" ht="17.25" customHeight="1">
      <c r="A21" s="12" t="s">
        <v>24</v>
      </c>
      <c r="B21" s="13">
        <v>47161</v>
      </c>
      <c r="C21" s="13">
        <v>53559</v>
      </c>
      <c r="D21" s="13">
        <v>65474</v>
      </c>
      <c r="E21" s="13">
        <v>36263</v>
      </c>
      <c r="F21" s="13">
        <v>63196</v>
      </c>
      <c r="G21" s="13">
        <v>99284</v>
      </c>
      <c r="H21" s="13">
        <v>31499</v>
      </c>
      <c r="I21" s="13">
        <v>8937</v>
      </c>
      <c r="J21" s="13">
        <v>26430</v>
      </c>
      <c r="K21" s="11">
        <f t="shared" si="4"/>
        <v>431803</v>
      </c>
      <c r="L21" s="52"/>
    </row>
    <row r="22" spans="1:12" ht="17.25" customHeight="1">
      <c r="A22" s="12" t="s">
        <v>25</v>
      </c>
      <c r="B22" s="13">
        <v>37720</v>
      </c>
      <c r="C22" s="13">
        <v>34909</v>
      </c>
      <c r="D22" s="13">
        <v>44415</v>
      </c>
      <c r="E22" s="13">
        <v>24913</v>
      </c>
      <c r="F22" s="13">
        <v>50464</v>
      </c>
      <c r="G22" s="13">
        <v>99664</v>
      </c>
      <c r="H22" s="13">
        <v>26400</v>
      </c>
      <c r="I22" s="13">
        <v>5250</v>
      </c>
      <c r="J22" s="13">
        <v>19084</v>
      </c>
      <c r="K22" s="11">
        <f t="shared" si="4"/>
        <v>342819</v>
      </c>
      <c r="L22" s="52"/>
    </row>
    <row r="23" spans="1:11" ht="17.25" customHeight="1">
      <c r="A23" s="12" t="s">
        <v>26</v>
      </c>
      <c r="B23" s="13">
        <v>597</v>
      </c>
      <c r="C23" s="13">
        <v>624</v>
      </c>
      <c r="D23" s="13">
        <v>556</v>
      </c>
      <c r="E23" s="13">
        <v>378</v>
      </c>
      <c r="F23" s="13">
        <v>577</v>
      </c>
      <c r="G23" s="13">
        <v>947</v>
      </c>
      <c r="H23" s="13">
        <v>506</v>
      </c>
      <c r="I23" s="13">
        <v>115</v>
      </c>
      <c r="J23" s="13">
        <v>192</v>
      </c>
      <c r="K23" s="11">
        <f t="shared" si="4"/>
        <v>4492</v>
      </c>
    </row>
    <row r="24" spans="1:11" ht="17.25" customHeight="1">
      <c r="A24" s="16" t="s">
        <v>27</v>
      </c>
      <c r="B24" s="13">
        <f>+B25+B26</f>
        <v>38996</v>
      </c>
      <c r="C24" s="13">
        <f aca="true" t="shared" si="7" ref="C24:J24">+C25+C26</f>
        <v>51973</v>
      </c>
      <c r="D24" s="13">
        <f t="shared" si="7"/>
        <v>61731</v>
      </c>
      <c r="E24" s="13">
        <f t="shared" si="7"/>
        <v>35232</v>
      </c>
      <c r="F24" s="13">
        <f t="shared" si="7"/>
        <v>45857</v>
      </c>
      <c r="G24" s="13">
        <f t="shared" si="7"/>
        <v>57249</v>
      </c>
      <c r="H24" s="13">
        <f t="shared" si="7"/>
        <v>24940</v>
      </c>
      <c r="I24" s="13">
        <f t="shared" si="7"/>
        <v>9940</v>
      </c>
      <c r="J24" s="13">
        <f t="shared" si="7"/>
        <v>28597</v>
      </c>
      <c r="K24" s="11">
        <f t="shared" si="4"/>
        <v>354515</v>
      </c>
    </row>
    <row r="25" spans="1:12" ht="17.25" customHeight="1">
      <c r="A25" s="12" t="s">
        <v>131</v>
      </c>
      <c r="B25" s="13">
        <v>38988</v>
      </c>
      <c r="C25" s="13">
        <v>51970</v>
      </c>
      <c r="D25" s="13">
        <v>61719</v>
      </c>
      <c r="E25" s="13">
        <v>35223</v>
      </c>
      <c r="F25" s="13">
        <v>45848</v>
      </c>
      <c r="G25" s="13">
        <v>57241</v>
      </c>
      <c r="H25" s="13">
        <v>24938</v>
      </c>
      <c r="I25" s="13">
        <v>9940</v>
      </c>
      <c r="J25" s="13">
        <v>28595</v>
      </c>
      <c r="K25" s="11">
        <f t="shared" si="4"/>
        <v>354462</v>
      </c>
      <c r="L25" s="52"/>
    </row>
    <row r="26" spans="1:12" ht="17.25" customHeight="1">
      <c r="A26" s="12" t="s">
        <v>132</v>
      </c>
      <c r="B26" s="13">
        <v>8</v>
      </c>
      <c r="C26" s="13">
        <v>3</v>
      </c>
      <c r="D26" s="13">
        <v>12</v>
      </c>
      <c r="E26" s="13">
        <v>9</v>
      </c>
      <c r="F26" s="13">
        <v>9</v>
      </c>
      <c r="G26" s="13">
        <v>8</v>
      </c>
      <c r="H26" s="13">
        <v>2</v>
      </c>
      <c r="I26" s="13">
        <v>0</v>
      </c>
      <c r="J26" s="13">
        <v>2</v>
      </c>
      <c r="K26" s="11">
        <f t="shared" si="4"/>
        <v>53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901</v>
      </c>
      <c r="I27" s="11">
        <v>0</v>
      </c>
      <c r="J27" s="11">
        <v>0</v>
      </c>
      <c r="K27" s="11">
        <f t="shared" si="4"/>
        <v>901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28804.8</v>
      </c>
      <c r="I35" s="19">
        <v>0</v>
      </c>
      <c r="J35" s="19">
        <v>0</v>
      </c>
      <c r="K35" s="23">
        <f>SUM(B35:J35)</f>
        <v>28804.8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826029.63</v>
      </c>
      <c r="C47" s="22">
        <f aca="true" t="shared" si="12" ref="C47:H47">+C48+C57</f>
        <v>1110170.1</v>
      </c>
      <c r="D47" s="22">
        <f t="shared" si="12"/>
        <v>1403010.05</v>
      </c>
      <c r="E47" s="22">
        <f t="shared" si="12"/>
        <v>716844.8800000001</v>
      </c>
      <c r="F47" s="22">
        <f t="shared" si="12"/>
        <v>1091749.19</v>
      </c>
      <c r="G47" s="22">
        <f t="shared" si="12"/>
        <v>1488915.1400000001</v>
      </c>
      <c r="H47" s="22">
        <f t="shared" si="12"/>
        <v>683381.2000000001</v>
      </c>
      <c r="I47" s="22">
        <f>+I48+I57</f>
        <v>259025.51</v>
      </c>
      <c r="J47" s="22">
        <f>+J48+J57</f>
        <v>529076.19</v>
      </c>
      <c r="K47" s="22">
        <f>SUM(B47:J47)</f>
        <v>8108201.890000001</v>
      </c>
    </row>
    <row r="48" spans="1:11" ht="17.25" customHeight="1">
      <c r="A48" s="16" t="s">
        <v>113</v>
      </c>
      <c r="B48" s="23">
        <f>SUM(B49:B56)</f>
        <v>807356.75</v>
      </c>
      <c r="C48" s="23">
        <f aca="true" t="shared" si="13" ref="C48:J48">SUM(C49:C56)</f>
        <v>1086687.29</v>
      </c>
      <c r="D48" s="23">
        <f t="shared" si="13"/>
        <v>1377568.95</v>
      </c>
      <c r="E48" s="23">
        <f t="shared" si="13"/>
        <v>694459.3500000001</v>
      </c>
      <c r="F48" s="23">
        <f t="shared" si="13"/>
        <v>1068293.3499999999</v>
      </c>
      <c r="G48" s="23">
        <f t="shared" si="13"/>
        <v>1459317.4600000002</v>
      </c>
      <c r="H48" s="23">
        <f t="shared" si="13"/>
        <v>663315.9700000001</v>
      </c>
      <c r="I48" s="23">
        <f t="shared" si="13"/>
        <v>259025.51</v>
      </c>
      <c r="J48" s="23">
        <f t="shared" si="13"/>
        <v>515072.55</v>
      </c>
      <c r="K48" s="23">
        <f aca="true" t="shared" si="14" ref="K48:K57">SUM(B48:J48)</f>
        <v>7931097.18</v>
      </c>
    </row>
    <row r="49" spans="1:11" ht="17.25" customHeight="1">
      <c r="A49" s="34" t="s">
        <v>44</v>
      </c>
      <c r="B49" s="23">
        <f aca="true" t="shared" si="15" ref="B49:H49">ROUND(B30*B7,2)</f>
        <v>804655.2</v>
      </c>
      <c r="C49" s="23">
        <f t="shared" si="15"/>
        <v>1080219.04</v>
      </c>
      <c r="D49" s="23">
        <f t="shared" si="15"/>
        <v>1373145.05</v>
      </c>
      <c r="E49" s="23">
        <f t="shared" si="15"/>
        <v>692079.04</v>
      </c>
      <c r="F49" s="23">
        <f t="shared" si="15"/>
        <v>1064710.68</v>
      </c>
      <c r="G49" s="23">
        <f t="shared" si="15"/>
        <v>1454169.12</v>
      </c>
      <c r="H49" s="23">
        <f t="shared" si="15"/>
        <v>631815.87</v>
      </c>
      <c r="I49" s="23">
        <f>ROUND(I30*I7,2)</f>
        <v>257959.79</v>
      </c>
      <c r="J49" s="23">
        <f>ROUND(J30*J7,2)</f>
        <v>512855.51</v>
      </c>
      <c r="K49" s="23">
        <f t="shared" si="14"/>
        <v>7871609.3</v>
      </c>
    </row>
    <row r="50" spans="1:11" ht="17.25" customHeight="1">
      <c r="A50" s="34" t="s">
        <v>45</v>
      </c>
      <c r="B50" s="19">
        <v>0</v>
      </c>
      <c r="C50" s="23">
        <f>ROUND(C31*C7,2)</f>
        <v>2401.09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2401.09</v>
      </c>
    </row>
    <row r="51" spans="1:11" ht="17.25" customHeight="1">
      <c r="A51" s="66" t="s">
        <v>106</v>
      </c>
      <c r="B51" s="67">
        <f aca="true" t="shared" si="16" ref="B51:H51">ROUND(B32*B7,2)</f>
        <v>-1390.13</v>
      </c>
      <c r="C51" s="67">
        <f t="shared" si="16"/>
        <v>-1706.56</v>
      </c>
      <c r="D51" s="67">
        <f t="shared" si="16"/>
        <v>-1961.86</v>
      </c>
      <c r="E51" s="67">
        <f t="shared" si="16"/>
        <v>-1065.09</v>
      </c>
      <c r="F51" s="67">
        <f t="shared" si="16"/>
        <v>-1698.85</v>
      </c>
      <c r="G51" s="67">
        <f t="shared" si="16"/>
        <v>-2281.74</v>
      </c>
      <c r="H51" s="67">
        <f t="shared" si="16"/>
        <v>-1019.74</v>
      </c>
      <c r="I51" s="19">
        <v>0</v>
      </c>
      <c r="J51" s="19">
        <v>0</v>
      </c>
      <c r="K51" s="67">
        <f>SUM(B51:J51)</f>
        <v>-11123.97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28804.8</v>
      </c>
      <c r="I53" s="31">
        <f>+I35</f>
        <v>0</v>
      </c>
      <c r="J53" s="31">
        <f>+J35</f>
        <v>0</v>
      </c>
      <c r="K53" s="23">
        <f t="shared" si="14"/>
        <v>28804.8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18672.88</v>
      </c>
      <c r="C57" s="36">
        <v>23482.81</v>
      </c>
      <c r="D57" s="36">
        <v>25441.1</v>
      </c>
      <c r="E57" s="36">
        <v>22385.53</v>
      </c>
      <c r="F57" s="36">
        <v>23455.84</v>
      </c>
      <c r="G57" s="36">
        <v>29597.68</v>
      </c>
      <c r="H57" s="36">
        <v>20065.23</v>
      </c>
      <c r="I57" s="19">
        <v>0</v>
      </c>
      <c r="J57" s="36">
        <v>14003.64</v>
      </c>
      <c r="K57" s="36">
        <f t="shared" si="14"/>
        <v>177104.71000000002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-105108</v>
      </c>
      <c r="C61" s="35">
        <f t="shared" si="17"/>
        <v>-141755.83000000002</v>
      </c>
      <c r="D61" s="35">
        <f t="shared" si="17"/>
        <v>-139379.19</v>
      </c>
      <c r="E61" s="35">
        <f t="shared" si="17"/>
        <v>-87905.4</v>
      </c>
      <c r="F61" s="35">
        <f t="shared" si="17"/>
        <v>-108015.65</v>
      </c>
      <c r="G61" s="35">
        <f t="shared" si="17"/>
        <v>-129006.84</v>
      </c>
      <c r="H61" s="35">
        <f t="shared" si="17"/>
        <v>-96922.8</v>
      </c>
      <c r="I61" s="35">
        <f t="shared" si="17"/>
        <v>-22423.079999999998</v>
      </c>
      <c r="J61" s="35">
        <f t="shared" si="17"/>
        <v>-56004.4</v>
      </c>
      <c r="K61" s="35">
        <f>SUM(B61:J61)</f>
        <v>-886521.1900000001</v>
      </c>
    </row>
    <row r="62" spans="1:11" ht="18.75" customHeight="1">
      <c r="A62" s="16" t="s">
        <v>75</v>
      </c>
      <c r="B62" s="35">
        <f aca="true" t="shared" si="18" ref="B62:J62">B63+B64+B65+B66+B67+B68</f>
        <v>-105108</v>
      </c>
      <c r="C62" s="35">
        <f t="shared" si="18"/>
        <v>-141679.2</v>
      </c>
      <c r="D62" s="35">
        <f t="shared" si="18"/>
        <v>-137305.4</v>
      </c>
      <c r="E62" s="35">
        <f t="shared" si="18"/>
        <v>-87905.4</v>
      </c>
      <c r="F62" s="35">
        <f t="shared" si="18"/>
        <v>-107635</v>
      </c>
      <c r="G62" s="35">
        <f t="shared" si="18"/>
        <v>-128500.8</v>
      </c>
      <c r="H62" s="35">
        <f t="shared" si="18"/>
        <v>-96922.8</v>
      </c>
      <c r="I62" s="35">
        <f t="shared" si="18"/>
        <v>-20147.6</v>
      </c>
      <c r="J62" s="35">
        <f t="shared" si="18"/>
        <v>-56004.4</v>
      </c>
      <c r="K62" s="35">
        <f aca="true" t="shared" si="19" ref="K62:K91">SUM(B62:J62)</f>
        <v>-881208.6000000001</v>
      </c>
    </row>
    <row r="63" spans="1:11" ht="18.75" customHeight="1">
      <c r="A63" s="12" t="s">
        <v>76</v>
      </c>
      <c r="B63" s="35">
        <f>-ROUND(B9*$D$3,2)</f>
        <v>-105108</v>
      </c>
      <c r="C63" s="35">
        <f aca="true" t="shared" si="20" ref="C63:J63">-ROUND(C9*$D$3,2)</f>
        <v>-141679.2</v>
      </c>
      <c r="D63" s="35">
        <f t="shared" si="20"/>
        <v>-137305.4</v>
      </c>
      <c r="E63" s="35">
        <f t="shared" si="20"/>
        <v>-87905.4</v>
      </c>
      <c r="F63" s="35">
        <f t="shared" si="20"/>
        <v>-107635</v>
      </c>
      <c r="G63" s="35">
        <f t="shared" si="20"/>
        <v>-128500.8</v>
      </c>
      <c r="H63" s="35">
        <f t="shared" si="20"/>
        <v>-96922.8</v>
      </c>
      <c r="I63" s="35">
        <f t="shared" si="20"/>
        <v>-20147.6</v>
      </c>
      <c r="J63" s="35">
        <f t="shared" si="20"/>
        <v>-56004.4</v>
      </c>
      <c r="K63" s="35">
        <f t="shared" si="19"/>
        <v>-881208.6000000001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-76.63</v>
      </c>
      <c r="D69" s="67">
        <f t="shared" si="21"/>
        <v>-2073.79</v>
      </c>
      <c r="E69" s="19">
        <v>0</v>
      </c>
      <c r="F69" s="67">
        <f t="shared" si="21"/>
        <v>-380.65</v>
      </c>
      <c r="G69" s="67">
        <f t="shared" si="21"/>
        <v>-506.04</v>
      </c>
      <c r="H69" s="19">
        <v>0</v>
      </c>
      <c r="I69" s="67">
        <f t="shared" si="21"/>
        <v>-2275.48</v>
      </c>
      <c r="J69" s="19">
        <v>0</v>
      </c>
      <c r="K69" s="67">
        <f t="shared" si="19"/>
        <v>-5312.59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720921.63</v>
      </c>
      <c r="C104" s="24">
        <f t="shared" si="22"/>
        <v>968414.2700000001</v>
      </c>
      <c r="D104" s="24">
        <f t="shared" si="22"/>
        <v>1263630.86</v>
      </c>
      <c r="E104" s="24">
        <f t="shared" si="22"/>
        <v>628939.4800000001</v>
      </c>
      <c r="F104" s="24">
        <f t="shared" si="22"/>
        <v>983733.5399999998</v>
      </c>
      <c r="G104" s="24">
        <f t="shared" si="22"/>
        <v>1359908.3</v>
      </c>
      <c r="H104" s="24">
        <f t="shared" si="22"/>
        <v>586458.4</v>
      </c>
      <c r="I104" s="24">
        <f>+I105+I106</f>
        <v>236602.43</v>
      </c>
      <c r="J104" s="24">
        <f>+J105+J106</f>
        <v>473071.79</v>
      </c>
      <c r="K104" s="48">
        <f>SUM(B104:J104)</f>
        <v>7221680.7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702248.75</v>
      </c>
      <c r="C105" s="24">
        <f t="shared" si="23"/>
        <v>944931.4600000001</v>
      </c>
      <c r="D105" s="24">
        <f t="shared" si="23"/>
        <v>1238189.76</v>
      </c>
      <c r="E105" s="24">
        <f t="shared" si="23"/>
        <v>606553.9500000001</v>
      </c>
      <c r="F105" s="24">
        <f t="shared" si="23"/>
        <v>960277.6999999998</v>
      </c>
      <c r="G105" s="24">
        <f t="shared" si="23"/>
        <v>1330310.62</v>
      </c>
      <c r="H105" s="24">
        <f t="shared" si="23"/>
        <v>566393.17</v>
      </c>
      <c r="I105" s="24">
        <f t="shared" si="23"/>
        <v>236602.43</v>
      </c>
      <c r="J105" s="24">
        <f t="shared" si="23"/>
        <v>459068.14999999997</v>
      </c>
      <c r="K105" s="48">
        <f>SUM(B105:J105)</f>
        <v>7044575.99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18672.88</v>
      </c>
      <c r="C106" s="24">
        <f t="shared" si="24"/>
        <v>23482.81</v>
      </c>
      <c r="D106" s="24">
        <f t="shared" si="24"/>
        <v>25441.1</v>
      </c>
      <c r="E106" s="24">
        <f t="shared" si="24"/>
        <v>22385.53</v>
      </c>
      <c r="F106" s="24">
        <f t="shared" si="24"/>
        <v>23455.84</v>
      </c>
      <c r="G106" s="24">
        <f t="shared" si="24"/>
        <v>29597.68</v>
      </c>
      <c r="H106" s="24">
        <f t="shared" si="24"/>
        <v>20065.23</v>
      </c>
      <c r="I106" s="19">
        <f t="shared" si="24"/>
        <v>0</v>
      </c>
      <c r="J106" s="24">
        <f t="shared" si="24"/>
        <v>14003.64</v>
      </c>
      <c r="K106" s="48">
        <f>SUM(B106:J106)</f>
        <v>177104.71000000002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7221680.7</v>
      </c>
      <c r="L112" s="54"/>
    </row>
    <row r="113" spans="1:11" ht="18.75" customHeight="1">
      <c r="A113" s="26" t="s">
        <v>71</v>
      </c>
      <c r="B113" s="27">
        <v>94074.67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94074.67</v>
      </c>
    </row>
    <row r="114" spans="1:11" ht="18.75" customHeight="1">
      <c r="A114" s="26" t="s">
        <v>72</v>
      </c>
      <c r="B114" s="27">
        <v>626846.96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626846.96</v>
      </c>
    </row>
    <row r="115" spans="1:11" ht="18.75" customHeight="1">
      <c r="A115" s="26" t="s">
        <v>73</v>
      </c>
      <c r="B115" s="40">
        <v>0</v>
      </c>
      <c r="C115" s="27">
        <f>+C104</f>
        <v>968414.2700000001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968414.2700000001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1263630.86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1263630.86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628939.4800000001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628939.4800000001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188074.79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188074.79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349561.53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349561.53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54111.86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54111.86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391985.36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391985.36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409730.27</v>
      </c>
      <c r="H122" s="40">
        <v>0</v>
      </c>
      <c r="I122" s="40">
        <v>0</v>
      </c>
      <c r="J122" s="40">
        <v>0</v>
      </c>
      <c r="K122" s="41">
        <f t="shared" si="25"/>
        <v>409730.27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35883.31</v>
      </c>
      <c r="H123" s="40">
        <v>0</v>
      </c>
      <c r="I123" s="40">
        <v>0</v>
      </c>
      <c r="J123" s="40">
        <v>0</v>
      </c>
      <c r="K123" s="41">
        <f t="shared" si="25"/>
        <v>35883.31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198093.74</v>
      </c>
      <c r="H124" s="40">
        <v>0</v>
      </c>
      <c r="I124" s="40">
        <v>0</v>
      </c>
      <c r="J124" s="40">
        <v>0</v>
      </c>
      <c r="K124" s="41">
        <f t="shared" si="25"/>
        <v>198093.74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184606.44</v>
      </c>
      <c r="H125" s="40">
        <v>0</v>
      </c>
      <c r="I125" s="40">
        <v>0</v>
      </c>
      <c r="J125" s="40">
        <v>0</v>
      </c>
      <c r="K125" s="41">
        <f t="shared" si="25"/>
        <v>184606.44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531594.54</v>
      </c>
      <c r="H126" s="40">
        <v>0</v>
      </c>
      <c r="I126" s="40">
        <v>0</v>
      </c>
      <c r="J126" s="40">
        <v>0</v>
      </c>
      <c r="K126" s="41">
        <f t="shared" si="25"/>
        <v>531594.54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209097.77</v>
      </c>
      <c r="I127" s="40">
        <v>0</v>
      </c>
      <c r="J127" s="40">
        <v>0</v>
      </c>
      <c r="K127" s="41">
        <f t="shared" si="25"/>
        <v>209097.77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377360.63</v>
      </c>
      <c r="I128" s="40">
        <v>0</v>
      </c>
      <c r="J128" s="40">
        <v>0</v>
      </c>
      <c r="K128" s="41">
        <f t="shared" si="25"/>
        <v>377360.63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236602.43</v>
      </c>
      <c r="J129" s="40">
        <v>0</v>
      </c>
      <c r="K129" s="41">
        <f t="shared" si="25"/>
        <v>236602.43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473071.79</v>
      </c>
      <c r="K130" s="44">
        <f t="shared" si="25"/>
        <v>473071.79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2017-01-19T18:16:34Z</dcterms:modified>
  <cp:category/>
  <cp:version/>
  <cp:contentType/>
  <cp:contentStatus/>
</cp:coreProperties>
</file>