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<sst xmlns="http://schemas.openxmlformats.org/spreadsheetml/2006/main" count="134" uniqueCount="134">
  <si>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</si>
  <si>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</si>
  <si>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</si>
  <si>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</si>
  <si>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</si>
  <si>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</si>
  <si>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</si>
  <si>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</si>
  <si>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</si>
  <si>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</si>
  <si>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</si>
  <si>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</si>
  <si>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</si>
  <si>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</si>
  <si>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</si>
  <si>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</si>
  <si>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</si>
  <si>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</si>
  <si>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</si>
  <si>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</si>
  <si>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</si>
  <si>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</si>
  <si>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</si>
  <si>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</si>
  <si>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</si>
  <si>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</si>
  <si>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</si>
  <si>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</si>
  <si>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</si>
  <si>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</si>
  <si>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</si>
  <si>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</si>
  <si>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</si>
  <si>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</si>
  <si>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</si>
  <si>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</si>
  <si>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</si>
  <si>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</si>
  <si>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</si>
  <si>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</si>
  <si>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</si>
  <si>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</si>
  <si>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</si>
  <si>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</si>
  <si>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</si>
  <si>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</si>
  <si>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</si>
  <si>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</si>
  <si>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</si>
  <si>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</si>
  <si>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</si>
  <si>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</si>
  <si>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</si>
  <si>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</si>
  <si>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</si>
  <si>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</si>
  <si>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</si>
  <si>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</si>
  <si>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</si>
  <si>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</si>
  <si>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</si>
  <si>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</si>
  <si>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</si>
  <si>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</si>
  <si>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</si>
  <si>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</si>
  <si>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</si>
  <si>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</si>
  <si>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</si>
  <si>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</si>
  <si>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</si>
  <si>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</si>
  <si>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</si>
  <si>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</si>
  <si>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</si>
  <si>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</si>
  <si>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</si>
  <si>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</si>
  <si>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</si>
  <si>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</si>
  <si>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</si>
  <si>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</si>
  <si>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</si>
  <si>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</si>
  <si>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</si>
  <si>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</si>
  <si>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</si>
  <si>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</si>
  <si>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</si>
  <si>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</si>
  <si>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</si>
  <si>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</si>
  <si>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</si>
  <si>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</si>
  <si>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</si>
  <si>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</si>
  <si>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</si>
  <si>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</si>
  <si>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</si>
  <si>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</si>
  <si>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</si>
  <si>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</si>
  <si>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</si>
  <si>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</si>
  <si>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</si>
  <si>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</si>
  <si>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</si>
  <si>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</si>
  <si>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</si>
  <si>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</si>
  <si>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</si>
  <si>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</si>
  <si>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</si>
  <si>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</si>
  <si>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</si>
  <si>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</si>
  <si>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</si>
  <si>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</si>
  <si>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</si>
  <si>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</si>
  <si>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</si>
  <si>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</si>
  <si>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</si>
  <si>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</si>
  <si>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</si>
  <si>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</si>
  <si>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</si>
  <si>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</si>
  <si>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</si>
  <si>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</si>
  <si>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</si>
  <si>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</si>
  <si>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</si>
  <si>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03/01/17 - VENCIMENTO 17/01/17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</si>
</sst>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445936</v>
      </c>
      <c r="C7" s="9">
        <f t="shared" si="0"/>
        <v>547740</v>
      </c>
      <c r="D7" s="9">
        <f t="shared" si="0"/>
        <v>554069</v>
      </c>
      <c r="E7" s="9">
        <f t="shared" si="0"/>
        <v>381281</v>
      </c>
      <c r="F7" s="9">
        <f t="shared" si="0"/>
        <v>545756</v>
      </c>
      <c r="G7" s="9">
        <f t="shared" si="0"/>
        <v>923364</v>
      </c>
      <c r="H7" s="9">
        <f t="shared" si="0"/>
        <v>388609</v>
      </c>
      <c r="I7" s="9">
        <f t="shared" si="0"/>
        <v>84703</v>
      </c>
      <c r="J7" s="9">
        <f t="shared" si="0"/>
        <v>242461</v>
      </c>
      <c r="K7" s="9">
        <f t="shared" si="0"/>
        <v>4113919</v>
      </c>
      <c r="L7" s="52"/>
    </row>
    <row r="8" spans="1:11" ht="17.25" customHeight="1">
      <c r="A8" s="10" t="s">
        <v>99</v>
      </c>
      <c r="B8" s="11">
        <f>B9+B12+B16</f>
        <v>246657</v>
      </c>
      <c r="C8" s="11">
        <f aca="true" t="shared" si="1" ref="C8:J8">C9+C12+C16</f>
        <v>310362</v>
      </c>
      <c r="D8" s="11">
        <f t="shared" si="1"/>
        <v>295192</v>
      </c>
      <c r="E8" s="11">
        <f t="shared" si="1"/>
        <v>214690</v>
      </c>
      <c r="F8" s="11">
        <f t="shared" si="1"/>
        <v>299350</v>
      </c>
      <c r="G8" s="11">
        <f t="shared" si="1"/>
        <v>502039</v>
      </c>
      <c r="H8" s="11">
        <f t="shared" si="1"/>
        <v>229714</v>
      </c>
      <c r="I8" s="11">
        <f t="shared" si="1"/>
        <v>42340</v>
      </c>
      <c r="J8" s="11">
        <f t="shared" si="1"/>
        <v>131594</v>
      </c>
      <c r="K8" s="11">
        <f>SUM(B8:J8)</f>
        <v>2271938</v>
      </c>
    </row>
    <row r="9" spans="1:11" ht="17.25" customHeight="1">
      <c r="A9" s="15" t="s">
        <v>17</v>
      </c>
      <c r="B9" s="13">
        <f>+B10+B11</f>
        <v>31777</v>
      </c>
      <c r="C9" s="13">
        <f aca="true" t="shared" si="2" ref="C9:J9">+C10+C11</f>
        <v>43217</v>
      </c>
      <c r="D9" s="13">
        <f t="shared" si="2"/>
        <v>39204</v>
      </c>
      <c r="E9" s="13">
        <f t="shared" si="2"/>
        <v>28097</v>
      </c>
      <c r="F9" s="13">
        <f t="shared" si="2"/>
        <v>36209</v>
      </c>
      <c r="G9" s="13">
        <f t="shared" si="2"/>
        <v>44739</v>
      </c>
      <c r="H9" s="13">
        <f t="shared" si="2"/>
        <v>35174</v>
      </c>
      <c r="I9" s="13">
        <f t="shared" si="2"/>
        <v>6618</v>
      </c>
      <c r="J9" s="13">
        <f t="shared" si="2"/>
        <v>16265</v>
      </c>
      <c r="K9" s="11">
        <f>SUM(B9:J9)</f>
        <v>281300</v>
      </c>
    </row>
    <row r="10" spans="1:11" ht="17.25" customHeight="1">
      <c r="A10" s="29" t="s">
        <v>18</v>
      </c>
      <c r="B10" s="13">
        <v>31777</v>
      </c>
      <c r="C10" s="13">
        <v>43217</v>
      </c>
      <c r="D10" s="13">
        <v>39204</v>
      </c>
      <c r="E10" s="13">
        <v>28097</v>
      </c>
      <c r="F10" s="13">
        <v>36209</v>
      </c>
      <c r="G10" s="13">
        <v>44739</v>
      </c>
      <c r="H10" s="13">
        <v>35174</v>
      </c>
      <c r="I10" s="13">
        <v>6618</v>
      </c>
      <c r="J10" s="13">
        <v>16265</v>
      </c>
      <c r="K10" s="11">
        <f>SUM(B10:J10)</f>
        <v>281300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177595</v>
      </c>
      <c r="C12" s="17">
        <f t="shared" si="3"/>
        <v>222604</v>
      </c>
      <c r="D12" s="17">
        <f t="shared" si="3"/>
        <v>211657</v>
      </c>
      <c r="E12" s="17">
        <f t="shared" si="3"/>
        <v>155483</v>
      </c>
      <c r="F12" s="17">
        <f t="shared" si="3"/>
        <v>213068</v>
      </c>
      <c r="G12" s="17">
        <f t="shared" si="3"/>
        <v>364129</v>
      </c>
      <c r="H12" s="17">
        <f t="shared" si="3"/>
        <v>164541</v>
      </c>
      <c r="I12" s="17">
        <f t="shared" si="3"/>
        <v>29003</v>
      </c>
      <c r="J12" s="17">
        <f t="shared" si="3"/>
        <v>94938</v>
      </c>
      <c r="K12" s="11">
        <f aca="true" t="shared" si="4" ref="K12:K27">SUM(B12:J12)</f>
        <v>1633018</v>
      </c>
    </row>
    <row r="13" spans="1:13" ht="17.25" customHeight="1">
      <c r="A13" s="14" t="s">
        <v>20</v>
      </c>
      <c r="B13" s="13">
        <v>84843</v>
      </c>
      <c r="C13" s="13">
        <v>115053</v>
      </c>
      <c r="D13" s="13">
        <v>111586</v>
      </c>
      <c r="E13" s="13">
        <v>80456</v>
      </c>
      <c r="F13" s="13">
        <v>107830</v>
      </c>
      <c r="G13" s="13">
        <v>171603</v>
      </c>
      <c r="H13" s="13">
        <v>77655</v>
      </c>
      <c r="I13" s="13">
        <v>16509</v>
      </c>
      <c r="J13" s="13">
        <v>49396</v>
      </c>
      <c r="K13" s="11">
        <f t="shared" si="4"/>
        <v>814931</v>
      </c>
      <c r="L13" s="52"/>
      <c r="M13" s="53"/>
    </row>
    <row r="14" spans="1:12" ht="17.25" customHeight="1">
      <c r="A14" s="14" t="s">
        <v>21</v>
      </c>
      <c r="B14" s="13">
        <v>90450</v>
      </c>
      <c r="C14" s="13">
        <v>104435</v>
      </c>
      <c r="D14" s="13">
        <v>97914</v>
      </c>
      <c r="E14" s="13">
        <v>72892</v>
      </c>
      <c r="F14" s="13">
        <v>102972</v>
      </c>
      <c r="G14" s="13">
        <v>188718</v>
      </c>
      <c r="H14" s="13">
        <v>83917</v>
      </c>
      <c r="I14" s="13">
        <v>12035</v>
      </c>
      <c r="J14" s="13">
        <v>44798</v>
      </c>
      <c r="K14" s="11">
        <f t="shared" si="4"/>
        <v>798131</v>
      </c>
      <c r="L14" s="52"/>
    </row>
    <row r="15" spans="1:11" ht="17.25" customHeight="1">
      <c r="A15" s="14" t="s">
        <v>22</v>
      </c>
      <c r="B15" s="13">
        <v>2302</v>
      </c>
      <c r="C15" s="13">
        <v>3116</v>
      </c>
      <c r="D15" s="13">
        <v>2157</v>
      </c>
      <c r="E15" s="13">
        <v>2135</v>
      </c>
      <c r="F15" s="13">
        <v>2266</v>
      </c>
      <c r="G15" s="13">
        <v>3808</v>
      </c>
      <c r="H15" s="13">
        <v>2969</v>
      </c>
      <c r="I15" s="13">
        <v>459</v>
      </c>
      <c r="J15" s="13">
        <v>744</v>
      </c>
      <c r="K15" s="11">
        <f t="shared" si="4"/>
        <v>19956</v>
      </c>
    </row>
    <row r="16" spans="1:11" ht="17.25" customHeight="1">
      <c r="A16" s="15" t="s">
        <v>95</v>
      </c>
      <c r="B16" s="13">
        <f>B17+B18+B19</f>
        <v>37285</v>
      </c>
      <c r="C16" s="13">
        <f aca="true" t="shared" si="5" ref="C16:J16">C17+C18+C19</f>
        <v>44541</v>
      </c>
      <c r="D16" s="13">
        <f t="shared" si="5"/>
        <v>44331</v>
      </c>
      <c r="E16" s="13">
        <f t="shared" si="5"/>
        <v>31110</v>
      </c>
      <c r="F16" s="13">
        <f t="shared" si="5"/>
        <v>50073</v>
      </c>
      <c r="G16" s="13">
        <f t="shared" si="5"/>
        <v>93171</v>
      </c>
      <c r="H16" s="13">
        <f t="shared" si="5"/>
        <v>29999</v>
      </c>
      <c r="I16" s="13">
        <f t="shared" si="5"/>
        <v>6719</v>
      </c>
      <c r="J16" s="13">
        <f t="shared" si="5"/>
        <v>20391</v>
      </c>
      <c r="K16" s="11">
        <f t="shared" si="4"/>
        <v>357620</v>
      </c>
    </row>
    <row r="17" spans="1:11" ht="17.25" customHeight="1">
      <c r="A17" s="14" t="s">
        <v>96</v>
      </c>
      <c r="B17" s="13">
        <v>19183</v>
      </c>
      <c r="C17" s="13">
        <v>25394</v>
      </c>
      <c r="D17" s="13">
        <v>23164</v>
      </c>
      <c r="E17" s="13">
        <v>16419</v>
      </c>
      <c r="F17" s="13">
        <v>27233</v>
      </c>
      <c r="G17" s="13">
        <v>47144</v>
      </c>
      <c r="H17" s="13">
        <v>16522</v>
      </c>
      <c r="I17" s="13">
        <v>4004</v>
      </c>
      <c r="J17" s="13">
        <v>10518</v>
      </c>
      <c r="K17" s="11">
        <f t="shared" si="4"/>
        <v>189581</v>
      </c>
    </row>
    <row r="18" spans="1:11" ht="17.25" customHeight="1">
      <c r="A18" s="14" t="s">
        <v>97</v>
      </c>
      <c r="B18" s="13">
        <v>17891</v>
      </c>
      <c r="C18" s="13">
        <v>18837</v>
      </c>
      <c r="D18" s="13">
        <v>20964</v>
      </c>
      <c r="E18" s="13">
        <v>14546</v>
      </c>
      <c r="F18" s="13">
        <v>22630</v>
      </c>
      <c r="G18" s="13">
        <v>45687</v>
      </c>
      <c r="H18" s="13">
        <v>13269</v>
      </c>
      <c r="I18" s="13">
        <v>2680</v>
      </c>
      <c r="J18" s="13">
        <v>9810</v>
      </c>
      <c r="K18" s="11">
        <f t="shared" si="4"/>
        <v>166314</v>
      </c>
    </row>
    <row r="19" spans="1:11" ht="17.25" customHeight="1">
      <c r="A19" s="14" t="s">
        <v>98</v>
      </c>
      <c r="B19" s="13">
        <v>211</v>
      </c>
      <c r="C19" s="13">
        <v>310</v>
      </c>
      <c r="D19" s="13">
        <v>203</v>
      </c>
      <c r="E19" s="13">
        <v>145</v>
      </c>
      <c r="F19" s="13">
        <v>210</v>
      </c>
      <c r="G19" s="13">
        <v>340</v>
      </c>
      <c r="H19" s="13">
        <v>208</v>
      </c>
      <c r="I19" s="13">
        <v>35</v>
      </c>
      <c r="J19" s="13">
        <v>63</v>
      </c>
      <c r="K19" s="11">
        <f t="shared" si="4"/>
        <v>1725</v>
      </c>
    </row>
    <row r="20" spans="1:11" ht="17.25" customHeight="1">
      <c r="A20" s="16" t="s">
        <v>23</v>
      </c>
      <c r="B20" s="11">
        <f>+B21+B22+B23</f>
        <v>133216</v>
      </c>
      <c r="C20" s="11">
        <f aca="true" t="shared" si="6" ref="C20:J20">+C21+C22+C23</f>
        <v>144720</v>
      </c>
      <c r="D20" s="11">
        <f t="shared" si="6"/>
        <v>156873</v>
      </c>
      <c r="E20" s="11">
        <f t="shared" si="6"/>
        <v>102404</v>
      </c>
      <c r="F20" s="11">
        <f t="shared" si="6"/>
        <v>167824</v>
      </c>
      <c r="G20" s="11">
        <f t="shared" si="6"/>
        <v>313532</v>
      </c>
      <c r="H20" s="11">
        <f t="shared" si="6"/>
        <v>105070</v>
      </c>
      <c r="I20" s="11">
        <f t="shared" si="6"/>
        <v>24170</v>
      </c>
      <c r="J20" s="11">
        <f t="shared" si="6"/>
        <v>65343</v>
      </c>
      <c r="K20" s="11">
        <f t="shared" si="4"/>
        <v>1213152</v>
      </c>
    </row>
    <row r="21" spans="1:12" ht="17.25" customHeight="1">
      <c r="A21" s="12" t="s">
        <v>24</v>
      </c>
      <c r="B21" s="13">
        <v>69990</v>
      </c>
      <c r="C21" s="13">
        <v>83874</v>
      </c>
      <c r="D21" s="13">
        <v>92053</v>
      </c>
      <c r="E21" s="13">
        <v>58786</v>
      </c>
      <c r="F21" s="13">
        <v>93944</v>
      </c>
      <c r="G21" s="13">
        <v>159884</v>
      </c>
      <c r="H21" s="13">
        <v>57085</v>
      </c>
      <c r="I21" s="13">
        <v>14850</v>
      </c>
      <c r="J21" s="13">
        <v>37045</v>
      </c>
      <c r="K21" s="11">
        <f t="shared" si="4"/>
        <v>667511</v>
      </c>
      <c r="L21" s="52"/>
    </row>
    <row r="22" spans="1:12" ht="17.25" customHeight="1">
      <c r="A22" s="12" t="s">
        <v>25</v>
      </c>
      <c r="B22" s="13">
        <v>61968</v>
      </c>
      <c r="C22" s="13">
        <v>59368</v>
      </c>
      <c r="D22" s="13">
        <v>63643</v>
      </c>
      <c r="E22" s="13">
        <v>42663</v>
      </c>
      <c r="F22" s="13">
        <v>72609</v>
      </c>
      <c r="G22" s="13">
        <v>151378</v>
      </c>
      <c r="H22" s="13">
        <v>46713</v>
      </c>
      <c r="I22" s="13">
        <v>9093</v>
      </c>
      <c r="J22" s="13">
        <v>27905</v>
      </c>
      <c r="K22" s="11">
        <f t="shared" si="4"/>
        <v>535340</v>
      </c>
      <c r="L22" s="52"/>
    </row>
    <row r="23" spans="1:11" ht="17.25" customHeight="1">
      <c r="A23" s="12" t="s">
        <v>26</v>
      </c>
      <c r="B23" s="13">
        <v>1258</v>
      </c>
      <c r="C23" s="13">
        <v>1478</v>
      </c>
      <c r="D23" s="13">
        <v>1177</v>
      </c>
      <c r="E23" s="13">
        <v>955</v>
      </c>
      <c r="F23" s="13">
        <v>1271</v>
      </c>
      <c r="G23" s="13">
        <v>2270</v>
      </c>
      <c r="H23" s="13">
        <v>1272</v>
      </c>
      <c r="I23" s="13">
        <v>227</v>
      </c>
      <c r="J23" s="13">
        <v>393</v>
      </c>
      <c r="K23" s="11">
        <f t="shared" si="4"/>
        <v>10301</v>
      </c>
    </row>
    <row r="24" spans="1:11" ht="17.25" customHeight="1">
      <c r="A24" s="16" t="s">
        <v>27</v>
      </c>
      <c r="B24" s="13">
        <f>+B25+B26</f>
        <v>66063</v>
      </c>
      <c r="C24" s="13">
        <f aca="true" t="shared" si="7" ref="C24:J24">+C25+C26</f>
        <v>92658</v>
      </c>
      <c r="D24" s="13">
        <f t="shared" si="7"/>
        <v>102004</v>
      </c>
      <c r="E24" s="13">
        <f t="shared" si="7"/>
        <v>64187</v>
      </c>
      <c r="F24" s="13">
        <f t="shared" si="7"/>
        <v>78582</v>
      </c>
      <c r="G24" s="13">
        <f t="shared" si="7"/>
        <v>107793</v>
      </c>
      <c r="H24" s="13">
        <f t="shared" si="7"/>
        <v>50671</v>
      </c>
      <c r="I24" s="13">
        <f t="shared" si="7"/>
        <v>18193</v>
      </c>
      <c r="J24" s="13">
        <f t="shared" si="7"/>
        <v>45524</v>
      </c>
      <c r="K24" s="11">
        <f t="shared" si="4"/>
        <v>625675</v>
      </c>
    </row>
    <row r="25" spans="1:12" ht="17.25" customHeight="1">
      <c r="A25" s="12" t="s">
        <v>131</v>
      </c>
      <c r="B25" s="13">
        <v>56975</v>
      </c>
      <c r="C25" s="13">
        <v>82132</v>
      </c>
      <c r="D25" s="13">
        <v>91813</v>
      </c>
      <c r="E25" s="13">
        <v>57130</v>
      </c>
      <c r="F25" s="13">
        <v>69265</v>
      </c>
      <c r="G25" s="13">
        <v>93308</v>
      </c>
      <c r="H25" s="13">
        <v>43544</v>
      </c>
      <c r="I25" s="13">
        <v>16828</v>
      </c>
      <c r="J25" s="13">
        <v>40995</v>
      </c>
      <c r="K25" s="11">
        <f t="shared" si="4"/>
        <v>551990</v>
      </c>
      <c r="L25" s="52"/>
    </row>
    <row r="26" spans="1:12" ht="17.25" customHeight="1">
      <c r="A26" s="12" t="s">
        <v>132</v>
      </c>
      <c r="B26" s="13">
        <v>9088</v>
      </c>
      <c r="C26" s="13">
        <v>10526</v>
      </c>
      <c r="D26" s="13">
        <v>10191</v>
      </c>
      <c r="E26" s="13">
        <v>7057</v>
      </c>
      <c r="F26" s="13">
        <v>9317</v>
      </c>
      <c r="G26" s="13">
        <v>14485</v>
      </c>
      <c r="H26" s="13">
        <v>7127</v>
      </c>
      <c r="I26" s="13">
        <v>1365</v>
      </c>
      <c r="J26" s="13">
        <v>4529</v>
      </c>
      <c r="K26" s="11">
        <f t="shared" si="4"/>
        <v>73685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3154</v>
      </c>
      <c r="I27" s="11">
        <v>0</v>
      </c>
      <c r="J27" s="11">
        <v>0</v>
      </c>
      <c r="K27" s="11">
        <f t="shared" si="4"/>
        <v>3154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22383.52</v>
      </c>
      <c r="I35" s="19">
        <v>0</v>
      </c>
      <c r="J35" s="19">
        <v>0</v>
      </c>
      <c r="K35" s="23">
        <f>SUM(B35:J35)</f>
        <v>22383.52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1259612.65</v>
      </c>
      <c r="C47" s="22">
        <f aca="true" t="shared" si="12" ref="C47:H47">+C48+C57</f>
        <v>1729219.2</v>
      </c>
      <c r="D47" s="22">
        <f t="shared" si="12"/>
        <v>1968076.3800000001</v>
      </c>
      <c r="E47" s="22">
        <f t="shared" si="12"/>
        <v>1158891.13</v>
      </c>
      <c r="F47" s="22">
        <f t="shared" si="12"/>
        <v>1633751.1800000002</v>
      </c>
      <c r="G47" s="22">
        <f t="shared" si="12"/>
        <v>2328447.8600000003</v>
      </c>
      <c r="H47" s="22">
        <f t="shared" si="12"/>
        <v>1151950.7</v>
      </c>
      <c r="I47" s="22">
        <f>+I48+I57</f>
        <v>428925.98</v>
      </c>
      <c r="J47" s="22">
        <f>+J48+J57</f>
        <v>743046.02</v>
      </c>
      <c r="K47" s="22">
        <f>SUM(B47:J47)</f>
        <v>12401921.099999998</v>
      </c>
    </row>
    <row r="48" spans="1:11" ht="17.25" customHeight="1">
      <c r="A48" s="16" t="s">
        <v>113</v>
      </c>
      <c r="B48" s="23">
        <f>SUM(B49:B56)</f>
        <v>1240939.77</v>
      </c>
      <c r="C48" s="23">
        <f aca="true" t="shared" si="13" ref="C48:J48">SUM(C49:C56)</f>
        <v>1705736.39</v>
      </c>
      <c r="D48" s="23">
        <f t="shared" si="13"/>
        <v>1942635.28</v>
      </c>
      <c r="E48" s="23">
        <f t="shared" si="13"/>
        <v>1136505.5999999999</v>
      </c>
      <c r="F48" s="23">
        <f t="shared" si="13"/>
        <v>1610295.34</v>
      </c>
      <c r="G48" s="23">
        <f t="shared" si="13"/>
        <v>2298850.18</v>
      </c>
      <c r="H48" s="23">
        <f t="shared" si="13"/>
        <v>1131885.47</v>
      </c>
      <c r="I48" s="23">
        <f t="shared" si="13"/>
        <v>428925.98</v>
      </c>
      <c r="J48" s="23">
        <f t="shared" si="13"/>
        <v>729042.38</v>
      </c>
      <c r="K48" s="23">
        <f aca="true" t="shared" si="14" ref="K48:K57">SUM(B48:J48)</f>
        <v>12224816.390000002</v>
      </c>
    </row>
    <row r="49" spans="1:11" ht="17.25" customHeight="1">
      <c r="A49" s="34" t="s">
        <v>44</v>
      </c>
      <c r="B49" s="23">
        <f aca="true" t="shared" si="15" ref="B49:H49">ROUND(B30*B7,2)</f>
        <v>1238988.58</v>
      </c>
      <c r="C49" s="23">
        <f t="shared" si="15"/>
        <v>1698870.38</v>
      </c>
      <c r="D49" s="23">
        <f t="shared" si="15"/>
        <v>1939019.87</v>
      </c>
      <c r="E49" s="23">
        <f t="shared" si="15"/>
        <v>1134806.64</v>
      </c>
      <c r="F49" s="23">
        <f t="shared" si="15"/>
        <v>1607578.87</v>
      </c>
      <c r="G49" s="23">
        <f t="shared" si="15"/>
        <v>2295021.22</v>
      </c>
      <c r="H49" s="23">
        <f t="shared" si="15"/>
        <v>1107574.51</v>
      </c>
      <c r="I49" s="23">
        <f>ROUND(I30*I7,2)</f>
        <v>427860.26</v>
      </c>
      <c r="J49" s="23">
        <f>ROUND(J30*J7,2)</f>
        <v>726825.34</v>
      </c>
      <c r="K49" s="23">
        <f t="shared" si="14"/>
        <v>12176545.67</v>
      </c>
    </row>
    <row r="50" spans="1:11" ht="17.25" customHeight="1">
      <c r="A50" s="34" t="s">
        <v>45</v>
      </c>
      <c r="B50" s="19">
        <v>0</v>
      </c>
      <c r="C50" s="23">
        <f>ROUND(C31*C7,2)</f>
        <v>3776.22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3776.22</v>
      </c>
    </row>
    <row r="51" spans="1:11" ht="17.25" customHeight="1">
      <c r="A51" s="66" t="s">
        <v>106</v>
      </c>
      <c r="B51" s="67">
        <f aca="true" t="shared" si="16" ref="B51:H51">ROUND(B32*B7,2)</f>
        <v>-2140.49</v>
      </c>
      <c r="C51" s="67">
        <f t="shared" si="16"/>
        <v>-2683.93</v>
      </c>
      <c r="D51" s="67">
        <f t="shared" si="16"/>
        <v>-2770.35</v>
      </c>
      <c r="E51" s="67">
        <f t="shared" si="16"/>
        <v>-1746.44</v>
      </c>
      <c r="F51" s="67">
        <f t="shared" si="16"/>
        <v>-2565.05</v>
      </c>
      <c r="G51" s="67">
        <f t="shared" si="16"/>
        <v>-3601.12</v>
      </c>
      <c r="H51" s="67">
        <f t="shared" si="16"/>
        <v>-1787.6</v>
      </c>
      <c r="I51" s="19">
        <v>0</v>
      </c>
      <c r="J51" s="19">
        <v>0</v>
      </c>
      <c r="K51" s="67">
        <f>SUM(B51:J51)</f>
        <v>-17294.98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22383.52</v>
      </c>
      <c r="I53" s="31">
        <f>+I35</f>
        <v>0</v>
      </c>
      <c r="J53" s="31">
        <f>+J35</f>
        <v>0</v>
      </c>
      <c r="K53" s="23">
        <f t="shared" si="14"/>
        <v>22383.52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-377803.96</v>
      </c>
      <c r="C61" s="35">
        <f t="shared" si="17"/>
        <v>-189916.66</v>
      </c>
      <c r="D61" s="35">
        <f t="shared" si="17"/>
        <v>-234270.70000000004</v>
      </c>
      <c r="E61" s="35">
        <f t="shared" si="17"/>
        <v>-377866.36</v>
      </c>
      <c r="F61" s="35">
        <f t="shared" si="17"/>
        <v>-436456.76</v>
      </c>
      <c r="G61" s="35">
        <f t="shared" si="17"/>
        <v>-375573.66000000003</v>
      </c>
      <c r="H61" s="35">
        <f t="shared" si="17"/>
        <v>-147980.25</v>
      </c>
      <c r="I61" s="35">
        <f t="shared" si="17"/>
        <v>-92457.69</v>
      </c>
      <c r="J61" s="35">
        <f t="shared" si="17"/>
        <v>-73184.62</v>
      </c>
      <c r="K61" s="35">
        <f>SUM(B61:J61)</f>
        <v>-2305510.66</v>
      </c>
    </row>
    <row r="62" spans="1:11" ht="18.75" customHeight="1">
      <c r="A62" s="16" t="s">
        <v>75</v>
      </c>
      <c r="B62" s="35">
        <f aca="true" t="shared" si="18" ref="B62:J62">B63+B64+B65+B66+B67+B68</f>
        <v>-363293.01</v>
      </c>
      <c r="C62" s="35">
        <f t="shared" si="18"/>
        <v>-168774.79</v>
      </c>
      <c r="D62" s="35">
        <f t="shared" si="18"/>
        <v>-212283.10000000003</v>
      </c>
      <c r="E62" s="35">
        <f t="shared" si="18"/>
        <v>-363901.6</v>
      </c>
      <c r="F62" s="35">
        <f t="shared" si="18"/>
        <v>-416885.63</v>
      </c>
      <c r="G62" s="35">
        <f t="shared" si="18"/>
        <v>-345824.29000000004</v>
      </c>
      <c r="H62" s="35">
        <f t="shared" si="18"/>
        <v>-133661.2</v>
      </c>
      <c r="I62" s="35">
        <f t="shared" si="18"/>
        <v>-25148.4</v>
      </c>
      <c r="J62" s="35">
        <f t="shared" si="18"/>
        <v>-61807</v>
      </c>
      <c r="K62" s="35">
        <f aca="true" t="shared" si="19" ref="K62:K91">SUM(B62:J62)</f>
        <v>-2091579.0199999998</v>
      </c>
    </row>
    <row r="63" spans="1:11" ht="18.75" customHeight="1">
      <c r="A63" s="12" t="s">
        <v>76</v>
      </c>
      <c r="B63" s="35">
        <f>-ROUND(B9*$D$3,2)</f>
        <v>-120752.6</v>
      </c>
      <c r="C63" s="35">
        <f aca="true" t="shared" si="20" ref="C63:J63">-ROUND(C9*$D$3,2)</f>
        <v>-164224.6</v>
      </c>
      <c r="D63" s="35">
        <f t="shared" si="20"/>
        <v>-148975.2</v>
      </c>
      <c r="E63" s="35">
        <f t="shared" si="20"/>
        <v>-106768.6</v>
      </c>
      <c r="F63" s="35">
        <f t="shared" si="20"/>
        <v>-137594.2</v>
      </c>
      <c r="G63" s="35">
        <f t="shared" si="20"/>
        <v>-170008.2</v>
      </c>
      <c r="H63" s="35">
        <f t="shared" si="20"/>
        <v>-133661.2</v>
      </c>
      <c r="I63" s="35">
        <f t="shared" si="20"/>
        <v>-25148.4</v>
      </c>
      <c r="J63" s="35">
        <f t="shared" si="20"/>
        <v>-61807</v>
      </c>
      <c r="K63" s="35">
        <f t="shared" si="19"/>
        <v>-1068940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-2872.8</v>
      </c>
      <c r="C65" s="35">
        <v>-440.8</v>
      </c>
      <c r="D65" s="35">
        <v>-338.2</v>
      </c>
      <c r="E65" s="35">
        <v>-1732.8</v>
      </c>
      <c r="F65" s="35">
        <v>-1345.2</v>
      </c>
      <c r="G65" s="35">
        <v>-782.8</v>
      </c>
      <c r="H65" s="19">
        <v>0</v>
      </c>
      <c r="I65" s="19">
        <v>0</v>
      </c>
      <c r="J65" s="19">
        <v>0</v>
      </c>
      <c r="K65" s="35">
        <f t="shared" si="19"/>
        <v>-7512.6</v>
      </c>
    </row>
    <row r="66" spans="1:11" ht="18.75" customHeight="1">
      <c r="A66" s="12" t="s">
        <v>107</v>
      </c>
      <c r="B66" s="35">
        <v>-5266.8</v>
      </c>
      <c r="C66" s="35">
        <v>-1223.6</v>
      </c>
      <c r="D66" s="35">
        <v>-1356.6</v>
      </c>
      <c r="E66" s="35">
        <v>-1808.8</v>
      </c>
      <c r="F66" s="35">
        <v>-425.6</v>
      </c>
      <c r="G66" s="35">
        <v>-957.6</v>
      </c>
      <c r="H66" s="19">
        <v>0</v>
      </c>
      <c r="I66" s="19">
        <v>0</v>
      </c>
      <c r="J66" s="19">
        <v>0</v>
      </c>
      <c r="K66" s="35">
        <f t="shared" si="19"/>
        <v>-11039</v>
      </c>
    </row>
    <row r="67" spans="1:11" ht="18.75" customHeight="1">
      <c r="A67" s="12" t="s">
        <v>53</v>
      </c>
      <c r="B67" s="35">
        <v>-234400.81</v>
      </c>
      <c r="C67" s="35">
        <v>-2885.79</v>
      </c>
      <c r="D67" s="35">
        <v>-61613.1</v>
      </c>
      <c r="E67" s="35">
        <v>-253591.4</v>
      </c>
      <c r="F67" s="35">
        <v>-277520.63</v>
      </c>
      <c r="G67" s="35">
        <v>-174075.69</v>
      </c>
      <c r="H67" s="19">
        <v>0</v>
      </c>
      <c r="I67" s="19">
        <v>0</v>
      </c>
      <c r="J67" s="19">
        <v>0</v>
      </c>
      <c r="K67" s="35">
        <f t="shared" si="19"/>
        <v>-1004087.4199999999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-21141.870000000003</v>
      </c>
      <c r="D69" s="67">
        <f t="shared" si="21"/>
        <v>-21987.600000000002</v>
      </c>
      <c r="E69" s="67">
        <f t="shared" si="21"/>
        <v>-13964.76</v>
      </c>
      <c r="F69" s="67">
        <f t="shared" si="21"/>
        <v>-19571.13</v>
      </c>
      <c r="G69" s="67">
        <f t="shared" si="21"/>
        <v>-29749.370000000003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-11377.62</v>
      </c>
      <c r="K69" s="67">
        <f t="shared" si="19"/>
        <v>-213931.64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67">
        <v>-1000</v>
      </c>
      <c r="K84" s="67">
        <f t="shared" si="19"/>
        <v>-2500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881808.6900000001</v>
      </c>
      <c r="C104" s="24">
        <f t="shared" si="22"/>
        <v>1539302.5399999998</v>
      </c>
      <c r="D104" s="24">
        <f t="shared" si="22"/>
        <v>1733805.68</v>
      </c>
      <c r="E104" s="24">
        <f t="shared" si="22"/>
        <v>781024.7699999999</v>
      </c>
      <c r="F104" s="24">
        <f t="shared" si="22"/>
        <v>1197294.4200000002</v>
      </c>
      <c r="G104" s="24">
        <f t="shared" si="22"/>
        <v>1952874.2</v>
      </c>
      <c r="H104" s="24">
        <f t="shared" si="22"/>
        <v>1003970.45</v>
      </c>
      <c r="I104" s="24">
        <f>+I105+I106</f>
        <v>336468.2899999999</v>
      </c>
      <c r="J104" s="24">
        <f>+J105+J106</f>
        <v>669861.4</v>
      </c>
      <c r="K104" s="48">
        <f>SUM(B104:J104)</f>
        <v>10096410.44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863135.81</v>
      </c>
      <c r="C105" s="24">
        <f t="shared" si="23"/>
        <v>1515819.7299999997</v>
      </c>
      <c r="D105" s="24">
        <f t="shared" si="23"/>
        <v>1708364.5799999998</v>
      </c>
      <c r="E105" s="24">
        <f t="shared" si="23"/>
        <v>758639.2399999999</v>
      </c>
      <c r="F105" s="24">
        <f t="shared" si="23"/>
        <v>1173838.58</v>
      </c>
      <c r="G105" s="24">
        <f t="shared" si="23"/>
        <v>1923276.52</v>
      </c>
      <c r="H105" s="24">
        <f t="shared" si="23"/>
        <v>983905.22</v>
      </c>
      <c r="I105" s="24">
        <f t="shared" si="23"/>
        <v>336468.2899999999</v>
      </c>
      <c r="J105" s="24">
        <f t="shared" si="23"/>
        <v>655857.76</v>
      </c>
      <c r="K105" s="48">
        <f>SUM(B105:J105)</f>
        <v>9919305.73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10096410.459999999</v>
      </c>
      <c r="L112" s="54"/>
    </row>
    <row r="113" spans="1:11" ht="18.75" customHeight="1">
      <c r="A113" s="26" t="s">
        <v>71</v>
      </c>
      <c r="B113" s="27">
        <v>110582.13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110582.13</v>
      </c>
    </row>
    <row r="114" spans="1:11" ht="18.75" customHeight="1">
      <c r="A114" s="26" t="s">
        <v>72</v>
      </c>
      <c r="B114" s="27">
        <v>771226.57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771226.57</v>
      </c>
    </row>
    <row r="115" spans="1:11" ht="18.75" customHeight="1">
      <c r="A115" s="26" t="s">
        <v>73</v>
      </c>
      <c r="B115" s="40">
        <v>0</v>
      </c>
      <c r="C115" s="27">
        <f>+C104</f>
        <v>1539302.5399999998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1539302.5399999998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1733805.68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1733805.68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781024.7699999999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781024.7699999999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284579.69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284579.69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524340.84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524340.84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48312.85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48312.85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340061.04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340061.04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586427.04</v>
      </c>
      <c r="H122" s="40">
        <v>0</v>
      </c>
      <c r="I122" s="40">
        <v>0</v>
      </c>
      <c r="J122" s="40">
        <v>0</v>
      </c>
      <c r="K122" s="41">
        <f t="shared" si="25"/>
        <v>586427.04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47733.75</v>
      </c>
      <c r="H123" s="40">
        <v>0</v>
      </c>
      <c r="I123" s="40">
        <v>0</v>
      </c>
      <c r="J123" s="40">
        <v>0</v>
      </c>
      <c r="K123" s="41">
        <f t="shared" si="25"/>
        <v>47733.75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287635.46</v>
      </c>
      <c r="H124" s="40">
        <v>0</v>
      </c>
      <c r="I124" s="40">
        <v>0</v>
      </c>
      <c r="J124" s="40">
        <v>0</v>
      </c>
      <c r="K124" s="41">
        <f t="shared" si="25"/>
        <v>287635.46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265803.83</v>
      </c>
      <c r="H125" s="40">
        <v>0</v>
      </c>
      <c r="I125" s="40">
        <v>0</v>
      </c>
      <c r="J125" s="40">
        <v>0</v>
      </c>
      <c r="K125" s="41">
        <f t="shared" si="25"/>
        <v>265803.83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765274.13</v>
      </c>
      <c r="H126" s="40">
        <v>0</v>
      </c>
      <c r="I126" s="40">
        <v>0</v>
      </c>
      <c r="J126" s="40">
        <v>0</v>
      </c>
      <c r="K126" s="41">
        <f t="shared" si="25"/>
        <v>765274.13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357198.36</v>
      </c>
      <c r="I127" s="40">
        <v>0</v>
      </c>
      <c r="J127" s="40">
        <v>0</v>
      </c>
      <c r="K127" s="41">
        <f t="shared" si="25"/>
        <v>357198.36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646772.09</v>
      </c>
      <c r="I128" s="40">
        <v>0</v>
      </c>
      <c r="J128" s="40">
        <v>0</v>
      </c>
      <c r="K128" s="41">
        <f t="shared" si="25"/>
        <v>646772.09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336468.29</v>
      </c>
      <c r="J129" s="40">
        <v>0</v>
      </c>
      <c r="K129" s="41">
        <f t="shared" si="25"/>
        <v>336468.29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669861.4</v>
      </c>
      <c r="K130" s="44">
        <f t="shared" si="25"/>
        <v>669861.4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2017-01-16T16:43:43Z</dcterms:modified>
  <cp:category/>
  <cp:version/>
  <cp:contentType/>
  <cp:contentStatus/>
</cp:coreProperties>
</file>