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<sst xmlns="http://schemas.openxmlformats.org/spreadsheetml/2006/main" count="134" uniqueCount="134">
  <si>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</si>
  <si>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</si>
  <si>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</si>
  <si>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</si>
  <si>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</si>
  <si>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</si>
  <si>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</si>
  <si>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</si>
  <si>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</si>
  <si>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</si>
  <si>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</si>
  <si>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</si>
  <si>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</si>
  <si>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</si>
  <si>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</si>
  <si>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</si>
  <si>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</si>
  <si>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</si>
  <si>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</si>
  <si>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</si>
  <si>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</si>
  <si>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</si>
  <si>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</si>
  <si>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</si>
  <si>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</si>
  <si>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</si>
  <si>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</si>
  <si>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</si>
  <si>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</si>
  <si>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</si>
  <si>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</si>
  <si>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</si>
  <si>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</si>
  <si>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</si>
  <si>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</si>
  <si>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</si>
  <si>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</si>
  <si>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</si>
  <si>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</si>
  <si>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</si>
  <si>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</si>
  <si>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</si>
  <si>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</si>
  <si>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</si>
  <si>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</si>
  <si>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</si>
  <si>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</si>
  <si>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</si>
  <si>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</si>
  <si>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</si>
  <si>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</si>
  <si>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</si>
  <si>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</si>
  <si>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</si>
  <si>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</si>
  <si>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</si>
  <si>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</si>
  <si>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</si>
  <si>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</si>
  <si>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</si>
  <si>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</si>
  <si>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</si>
  <si>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</si>
  <si>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</si>
  <si>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</si>
  <si>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</si>
  <si>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</si>
  <si>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</si>
  <si>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</si>
  <si>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</si>
  <si>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</si>
  <si>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</si>
  <si>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</si>
  <si>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</si>
  <si>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</si>
  <si>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</si>
  <si>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</si>
  <si>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</si>
  <si>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</si>
  <si>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</si>
  <si>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</si>
  <si>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</si>
  <si>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</si>
  <si>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</si>
  <si>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</si>
  <si>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</si>
  <si>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</si>
  <si>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</si>
  <si>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</si>
  <si>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</si>
  <si>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</si>
  <si>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</si>
  <si>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</si>
  <si>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</si>
  <si>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</si>
  <si>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</si>
  <si>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</si>
  <si>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</si>
  <si>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</si>
  <si>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</si>
  <si>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</si>
  <si>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</si>
  <si>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</si>
  <si>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</si>
  <si>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</si>
  <si>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</si>
  <si>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</si>
  <si>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</si>
  <si>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</si>
  <si>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</si>
  <si>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</si>
  <si>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</si>
  <si>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</si>
  <si>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</si>
  <si>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</si>
  <si>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</si>
  <si>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</si>
  <si>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</si>
  <si>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</si>
  <si>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</si>
  <si>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</si>
  <si>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</si>
  <si>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</si>
  <si>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</si>
  <si>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</si>
  <si>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</si>
  <si>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</si>
  <si>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</si>
  <si>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</si>
  <si>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</si>
  <si>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</si>
  <si>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</si>
  <si>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</si>
  <si>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02/01/17 - VENCIMENTO 16/01/17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</si>
</sst>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366240</v>
      </c>
      <c r="C7" s="9">
        <f t="shared" si="0"/>
        <v>448164</v>
      </c>
      <c r="D7" s="9">
        <f t="shared" si="0"/>
        <v>449079</v>
      </c>
      <c r="E7" s="9">
        <f t="shared" si="0"/>
        <v>301890</v>
      </c>
      <c r="F7" s="9">
        <f t="shared" si="0"/>
        <v>451012</v>
      </c>
      <c r="G7" s="9">
        <f t="shared" si="0"/>
        <v>771240</v>
      </c>
      <c r="H7" s="9">
        <f t="shared" si="0"/>
        <v>315625</v>
      </c>
      <c r="I7" s="9">
        <f t="shared" si="0"/>
        <v>69207</v>
      </c>
      <c r="J7" s="9">
        <f t="shared" si="0"/>
        <v>199851</v>
      </c>
      <c r="K7" s="9">
        <f t="shared" si="0"/>
        <v>3372308</v>
      </c>
      <c r="L7" s="52"/>
    </row>
    <row r="8" spans="1:11" ht="17.25" customHeight="1">
      <c r="A8" s="10" t="s">
        <v>99</v>
      </c>
      <c r="B8" s="11">
        <f>B9+B12+B16</f>
        <v>204627</v>
      </c>
      <c r="C8" s="11">
        <f aca="true" t="shared" si="1" ref="C8:J8">C9+C12+C16</f>
        <v>255907</v>
      </c>
      <c r="D8" s="11">
        <f t="shared" si="1"/>
        <v>240224</v>
      </c>
      <c r="E8" s="11">
        <f t="shared" si="1"/>
        <v>171369</v>
      </c>
      <c r="F8" s="11">
        <f t="shared" si="1"/>
        <v>248554</v>
      </c>
      <c r="G8" s="11">
        <f t="shared" si="1"/>
        <v>420190</v>
      </c>
      <c r="H8" s="11">
        <f t="shared" si="1"/>
        <v>187354</v>
      </c>
      <c r="I8" s="11">
        <f t="shared" si="1"/>
        <v>34717</v>
      </c>
      <c r="J8" s="11">
        <f t="shared" si="1"/>
        <v>108925</v>
      </c>
      <c r="K8" s="11">
        <f>SUM(B8:J8)</f>
        <v>1871867</v>
      </c>
    </row>
    <row r="9" spans="1:11" ht="17.25" customHeight="1">
      <c r="A9" s="15" t="s">
        <v>17</v>
      </c>
      <c r="B9" s="13">
        <f>+B10+B11</f>
        <v>29485</v>
      </c>
      <c r="C9" s="13">
        <f aca="true" t="shared" si="2" ref="C9:J9">+C10+C11</f>
        <v>38833</v>
      </c>
      <c r="D9" s="13">
        <f t="shared" si="2"/>
        <v>34924</v>
      </c>
      <c r="E9" s="13">
        <f t="shared" si="2"/>
        <v>23952</v>
      </c>
      <c r="F9" s="13">
        <f t="shared" si="2"/>
        <v>32822</v>
      </c>
      <c r="G9" s="13">
        <f t="shared" si="2"/>
        <v>40674</v>
      </c>
      <c r="H9" s="13">
        <f t="shared" si="2"/>
        <v>30251</v>
      </c>
      <c r="I9" s="13">
        <f t="shared" si="2"/>
        <v>5744</v>
      </c>
      <c r="J9" s="13">
        <f t="shared" si="2"/>
        <v>14776</v>
      </c>
      <c r="K9" s="11">
        <f>SUM(B9:J9)</f>
        <v>251461</v>
      </c>
    </row>
    <row r="10" spans="1:11" ht="17.25" customHeight="1">
      <c r="A10" s="29" t="s">
        <v>18</v>
      </c>
      <c r="B10" s="13">
        <v>29485</v>
      </c>
      <c r="C10" s="13">
        <v>38833</v>
      </c>
      <c r="D10" s="13">
        <v>34924</v>
      </c>
      <c r="E10" s="13">
        <v>23952</v>
      </c>
      <c r="F10" s="13">
        <v>32822</v>
      </c>
      <c r="G10" s="13">
        <v>40674</v>
      </c>
      <c r="H10" s="13">
        <v>30251</v>
      </c>
      <c r="I10" s="13">
        <v>5744</v>
      </c>
      <c r="J10" s="13">
        <v>14776</v>
      </c>
      <c r="K10" s="11">
        <f>SUM(B10:J10)</f>
        <v>251461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144388</v>
      </c>
      <c r="C12" s="17">
        <f t="shared" si="3"/>
        <v>180369</v>
      </c>
      <c r="D12" s="17">
        <f t="shared" si="3"/>
        <v>168697</v>
      </c>
      <c r="E12" s="17">
        <f t="shared" si="3"/>
        <v>122537</v>
      </c>
      <c r="F12" s="17">
        <f t="shared" si="3"/>
        <v>173671</v>
      </c>
      <c r="G12" s="17">
        <f t="shared" si="3"/>
        <v>302190</v>
      </c>
      <c r="H12" s="17">
        <f t="shared" si="3"/>
        <v>133419</v>
      </c>
      <c r="I12" s="17">
        <f t="shared" si="3"/>
        <v>23328</v>
      </c>
      <c r="J12" s="17">
        <f t="shared" si="3"/>
        <v>77215</v>
      </c>
      <c r="K12" s="11">
        <f aca="true" t="shared" si="4" ref="K12:K27">SUM(B12:J12)</f>
        <v>1325814</v>
      </c>
    </row>
    <row r="13" spans="1:13" ht="17.25" customHeight="1">
      <c r="A13" s="14" t="s">
        <v>20</v>
      </c>
      <c r="B13" s="13">
        <v>67200</v>
      </c>
      <c r="C13" s="13">
        <v>91459</v>
      </c>
      <c r="D13" s="13">
        <v>85679</v>
      </c>
      <c r="E13" s="13">
        <v>61711</v>
      </c>
      <c r="F13" s="13">
        <v>85814</v>
      </c>
      <c r="G13" s="13">
        <v>139487</v>
      </c>
      <c r="H13" s="13">
        <v>61457</v>
      </c>
      <c r="I13" s="13">
        <v>12932</v>
      </c>
      <c r="J13" s="13">
        <v>38639</v>
      </c>
      <c r="K13" s="11">
        <f t="shared" si="4"/>
        <v>644378</v>
      </c>
      <c r="L13" s="52"/>
      <c r="M13" s="53"/>
    </row>
    <row r="14" spans="1:12" ht="17.25" customHeight="1">
      <c r="A14" s="14" t="s">
        <v>21</v>
      </c>
      <c r="B14" s="13">
        <v>75349</v>
      </c>
      <c r="C14" s="13">
        <v>86556</v>
      </c>
      <c r="D14" s="13">
        <v>81316</v>
      </c>
      <c r="E14" s="13">
        <v>59228</v>
      </c>
      <c r="F14" s="13">
        <v>86043</v>
      </c>
      <c r="G14" s="13">
        <v>159740</v>
      </c>
      <c r="H14" s="13">
        <v>69714</v>
      </c>
      <c r="I14" s="13">
        <v>10017</v>
      </c>
      <c r="J14" s="13">
        <v>37969</v>
      </c>
      <c r="K14" s="11">
        <f t="shared" si="4"/>
        <v>665932</v>
      </c>
      <c r="L14" s="52"/>
    </row>
    <row r="15" spans="1:11" ht="17.25" customHeight="1">
      <c r="A15" s="14" t="s">
        <v>22</v>
      </c>
      <c r="B15" s="13">
        <v>1839</v>
      </c>
      <c r="C15" s="13">
        <v>2354</v>
      </c>
      <c r="D15" s="13">
        <v>1702</v>
      </c>
      <c r="E15" s="13">
        <v>1598</v>
      </c>
      <c r="F15" s="13">
        <v>1814</v>
      </c>
      <c r="G15" s="13">
        <v>2963</v>
      </c>
      <c r="H15" s="13">
        <v>2248</v>
      </c>
      <c r="I15" s="13">
        <v>379</v>
      </c>
      <c r="J15" s="13">
        <v>607</v>
      </c>
      <c r="K15" s="11">
        <f t="shared" si="4"/>
        <v>15504</v>
      </c>
    </row>
    <row r="16" spans="1:11" ht="17.25" customHeight="1">
      <c r="A16" s="15" t="s">
        <v>95</v>
      </c>
      <c r="B16" s="13">
        <f>B17+B18+B19</f>
        <v>30754</v>
      </c>
      <c r="C16" s="13">
        <f aca="true" t="shared" si="5" ref="C16:J16">C17+C18+C19</f>
        <v>36705</v>
      </c>
      <c r="D16" s="13">
        <f t="shared" si="5"/>
        <v>36603</v>
      </c>
      <c r="E16" s="13">
        <f t="shared" si="5"/>
        <v>24880</v>
      </c>
      <c r="F16" s="13">
        <f t="shared" si="5"/>
        <v>42061</v>
      </c>
      <c r="G16" s="13">
        <f t="shared" si="5"/>
        <v>77326</v>
      </c>
      <c r="H16" s="13">
        <f t="shared" si="5"/>
        <v>23684</v>
      </c>
      <c r="I16" s="13">
        <f t="shared" si="5"/>
        <v>5645</v>
      </c>
      <c r="J16" s="13">
        <f t="shared" si="5"/>
        <v>16934</v>
      </c>
      <c r="K16" s="11">
        <f t="shared" si="4"/>
        <v>294592</v>
      </c>
    </row>
    <row r="17" spans="1:11" ht="17.25" customHeight="1">
      <c r="A17" s="14" t="s">
        <v>96</v>
      </c>
      <c r="B17" s="13">
        <v>15762</v>
      </c>
      <c r="C17" s="13">
        <v>20837</v>
      </c>
      <c r="D17" s="13">
        <v>18965</v>
      </c>
      <c r="E17" s="13">
        <v>12863</v>
      </c>
      <c r="F17" s="13">
        <v>22559</v>
      </c>
      <c r="G17" s="13">
        <v>38880</v>
      </c>
      <c r="H17" s="13">
        <v>13079</v>
      </c>
      <c r="I17" s="13">
        <v>3302</v>
      </c>
      <c r="J17" s="13">
        <v>8434</v>
      </c>
      <c r="K17" s="11">
        <f t="shared" si="4"/>
        <v>154681</v>
      </c>
    </row>
    <row r="18" spans="1:11" ht="17.25" customHeight="1">
      <c r="A18" s="14" t="s">
        <v>97</v>
      </c>
      <c r="B18" s="13">
        <v>14770</v>
      </c>
      <c r="C18" s="13">
        <v>15594</v>
      </c>
      <c r="D18" s="13">
        <v>17490</v>
      </c>
      <c r="E18" s="13">
        <v>11869</v>
      </c>
      <c r="F18" s="13">
        <v>19289</v>
      </c>
      <c r="G18" s="13">
        <v>38130</v>
      </c>
      <c r="H18" s="13">
        <v>10406</v>
      </c>
      <c r="I18" s="13">
        <v>2318</v>
      </c>
      <c r="J18" s="13">
        <v>8434</v>
      </c>
      <c r="K18" s="11">
        <f t="shared" si="4"/>
        <v>138300</v>
      </c>
    </row>
    <row r="19" spans="1:11" ht="17.25" customHeight="1">
      <c r="A19" s="14" t="s">
        <v>98</v>
      </c>
      <c r="B19" s="13">
        <v>222</v>
      </c>
      <c r="C19" s="13">
        <v>274</v>
      </c>
      <c r="D19" s="13">
        <v>148</v>
      </c>
      <c r="E19" s="13">
        <v>148</v>
      </c>
      <c r="F19" s="13">
        <v>213</v>
      </c>
      <c r="G19" s="13">
        <v>316</v>
      </c>
      <c r="H19" s="13">
        <v>199</v>
      </c>
      <c r="I19" s="13">
        <v>25</v>
      </c>
      <c r="J19" s="13">
        <v>66</v>
      </c>
      <c r="K19" s="11">
        <f t="shared" si="4"/>
        <v>1611</v>
      </c>
    </row>
    <row r="20" spans="1:11" ht="17.25" customHeight="1">
      <c r="A20" s="16" t="s">
        <v>23</v>
      </c>
      <c r="B20" s="11">
        <f>+B21+B22+B23</f>
        <v>107502</v>
      </c>
      <c r="C20" s="11">
        <f aca="true" t="shared" si="6" ref="C20:J20">+C21+C22+C23</f>
        <v>116005</v>
      </c>
      <c r="D20" s="11">
        <f t="shared" si="6"/>
        <v>124732</v>
      </c>
      <c r="E20" s="11">
        <f t="shared" si="6"/>
        <v>80081</v>
      </c>
      <c r="F20" s="11">
        <f t="shared" si="6"/>
        <v>136566</v>
      </c>
      <c r="G20" s="11">
        <f t="shared" si="6"/>
        <v>260544</v>
      </c>
      <c r="H20" s="11">
        <f t="shared" si="6"/>
        <v>84633</v>
      </c>
      <c r="I20" s="11">
        <f t="shared" si="6"/>
        <v>19261</v>
      </c>
      <c r="J20" s="11">
        <f t="shared" si="6"/>
        <v>52224</v>
      </c>
      <c r="K20" s="11">
        <f t="shared" si="4"/>
        <v>981548</v>
      </c>
    </row>
    <row r="21" spans="1:12" ht="17.25" customHeight="1">
      <c r="A21" s="12" t="s">
        <v>24</v>
      </c>
      <c r="B21" s="13">
        <v>54508</v>
      </c>
      <c r="C21" s="13">
        <v>66045</v>
      </c>
      <c r="D21" s="13">
        <v>70288</v>
      </c>
      <c r="E21" s="13">
        <v>44434</v>
      </c>
      <c r="F21" s="13">
        <v>74284</v>
      </c>
      <c r="G21" s="13">
        <v>129182</v>
      </c>
      <c r="H21" s="13">
        <v>44886</v>
      </c>
      <c r="I21" s="13">
        <v>11707</v>
      </c>
      <c r="J21" s="13">
        <v>28246</v>
      </c>
      <c r="K21" s="11">
        <f t="shared" si="4"/>
        <v>523580</v>
      </c>
      <c r="L21" s="52"/>
    </row>
    <row r="22" spans="1:12" ht="17.25" customHeight="1">
      <c r="A22" s="12" t="s">
        <v>25</v>
      </c>
      <c r="B22" s="13">
        <v>52017</v>
      </c>
      <c r="C22" s="13">
        <v>48765</v>
      </c>
      <c r="D22" s="13">
        <v>53487</v>
      </c>
      <c r="E22" s="13">
        <v>34903</v>
      </c>
      <c r="F22" s="13">
        <v>61292</v>
      </c>
      <c r="G22" s="13">
        <v>129473</v>
      </c>
      <c r="H22" s="13">
        <v>38797</v>
      </c>
      <c r="I22" s="13">
        <v>7365</v>
      </c>
      <c r="J22" s="13">
        <v>23672</v>
      </c>
      <c r="K22" s="11">
        <f t="shared" si="4"/>
        <v>449771</v>
      </c>
      <c r="L22" s="52"/>
    </row>
    <row r="23" spans="1:11" ht="17.25" customHeight="1">
      <c r="A23" s="12" t="s">
        <v>26</v>
      </c>
      <c r="B23" s="13">
        <v>977</v>
      </c>
      <c r="C23" s="13">
        <v>1195</v>
      </c>
      <c r="D23" s="13">
        <v>957</v>
      </c>
      <c r="E23" s="13">
        <v>744</v>
      </c>
      <c r="F23" s="13">
        <v>990</v>
      </c>
      <c r="G23" s="13">
        <v>1889</v>
      </c>
      <c r="H23" s="13">
        <v>950</v>
      </c>
      <c r="I23" s="13">
        <v>189</v>
      </c>
      <c r="J23" s="13">
        <v>306</v>
      </c>
      <c r="K23" s="11">
        <f t="shared" si="4"/>
        <v>8197</v>
      </c>
    </row>
    <row r="24" spans="1:11" ht="17.25" customHeight="1">
      <c r="A24" s="16" t="s">
        <v>27</v>
      </c>
      <c r="B24" s="13">
        <f>+B25+B26</f>
        <v>54111</v>
      </c>
      <c r="C24" s="13">
        <f aca="true" t="shared" si="7" ref="C24:J24">+C25+C26</f>
        <v>76252</v>
      </c>
      <c r="D24" s="13">
        <f t="shared" si="7"/>
        <v>84123</v>
      </c>
      <c r="E24" s="13">
        <f t="shared" si="7"/>
        <v>50440</v>
      </c>
      <c r="F24" s="13">
        <f t="shared" si="7"/>
        <v>65892</v>
      </c>
      <c r="G24" s="13">
        <f t="shared" si="7"/>
        <v>90506</v>
      </c>
      <c r="H24" s="13">
        <f t="shared" si="7"/>
        <v>41234</v>
      </c>
      <c r="I24" s="13">
        <f t="shared" si="7"/>
        <v>15229</v>
      </c>
      <c r="J24" s="13">
        <f t="shared" si="7"/>
        <v>38702</v>
      </c>
      <c r="K24" s="11">
        <f t="shared" si="4"/>
        <v>516489</v>
      </c>
    </row>
    <row r="25" spans="1:12" ht="17.25" customHeight="1">
      <c r="A25" s="12" t="s">
        <v>131</v>
      </c>
      <c r="B25" s="13">
        <v>46862</v>
      </c>
      <c r="C25" s="13">
        <v>67635</v>
      </c>
      <c r="D25" s="13">
        <v>76093</v>
      </c>
      <c r="E25" s="13">
        <v>44880</v>
      </c>
      <c r="F25" s="13">
        <v>58153</v>
      </c>
      <c r="G25" s="13">
        <v>78563</v>
      </c>
      <c r="H25" s="13">
        <v>35745</v>
      </c>
      <c r="I25" s="13">
        <v>14077</v>
      </c>
      <c r="J25" s="13">
        <v>34921</v>
      </c>
      <c r="K25" s="11">
        <f t="shared" si="4"/>
        <v>456929</v>
      </c>
      <c r="L25" s="52"/>
    </row>
    <row r="26" spans="1:12" ht="17.25" customHeight="1">
      <c r="A26" s="12" t="s">
        <v>132</v>
      </c>
      <c r="B26" s="13">
        <v>7249</v>
      </c>
      <c r="C26" s="13">
        <v>8617</v>
      </c>
      <c r="D26" s="13">
        <v>8030</v>
      </c>
      <c r="E26" s="13">
        <v>5560</v>
      </c>
      <c r="F26" s="13">
        <v>7739</v>
      </c>
      <c r="G26" s="13">
        <v>11943</v>
      </c>
      <c r="H26" s="13">
        <v>5489</v>
      </c>
      <c r="I26" s="13">
        <v>1152</v>
      </c>
      <c r="J26" s="13">
        <v>3781</v>
      </c>
      <c r="K26" s="11">
        <f t="shared" si="4"/>
        <v>59560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2404</v>
      </c>
      <c r="I27" s="11">
        <v>0</v>
      </c>
      <c r="J27" s="11">
        <v>0</v>
      </c>
      <c r="K27" s="11">
        <f t="shared" si="4"/>
        <v>2404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24521.1</v>
      </c>
      <c r="I35" s="19">
        <v>0</v>
      </c>
      <c r="J35" s="19">
        <v>0</v>
      </c>
      <c r="K35" s="23">
        <f>SUM(B35:J35)</f>
        <v>24521.1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1038567.8300000001</v>
      </c>
      <c r="C47" s="22">
        <f aca="true" t="shared" si="12" ref="C47:H47">+C48+C57</f>
        <v>1420175.71</v>
      </c>
      <c r="D47" s="22">
        <f t="shared" si="12"/>
        <v>1601178.3300000003</v>
      </c>
      <c r="E47" s="22">
        <f t="shared" si="12"/>
        <v>922963.35</v>
      </c>
      <c r="F47" s="22">
        <f t="shared" si="12"/>
        <v>1355118.55</v>
      </c>
      <c r="G47" s="22">
        <f t="shared" si="12"/>
        <v>1950936.94</v>
      </c>
      <c r="H47" s="22">
        <f t="shared" si="12"/>
        <v>946412.3</v>
      </c>
      <c r="I47" s="22">
        <f>+I48+I57</f>
        <v>350651.04</v>
      </c>
      <c r="J47" s="22">
        <f>+J48+J57</f>
        <v>615314.02</v>
      </c>
      <c r="K47" s="22">
        <f>SUM(B47:J47)</f>
        <v>10201318.069999998</v>
      </c>
    </row>
    <row r="48" spans="1:11" ht="17.25" customHeight="1">
      <c r="A48" s="16" t="s">
        <v>113</v>
      </c>
      <c r="B48" s="23">
        <f>SUM(B49:B56)</f>
        <v>1019894.9500000001</v>
      </c>
      <c r="C48" s="23">
        <f aca="true" t="shared" si="13" ref="C48:J48">SUM(C49:C56)</f>
        <v>1396692.9</v>
      </c>
      <c r="D48" s="23">
        <f t="shared" si="13"/>
        <v>1575737.2300000002</v>
      </c>
      <c r="E48" s="23">
        <f t="shared" si="13"/>
        <v>900577.82</v>
      </c>
      <c r="F48" s="23">
        <f t="shared" si="13"/>
        <v>1331662.71</v>
      </c>
      <c r="G48" s="23">
        <f t="shared" si="13"/>
        <v>1921339.26</v>
      </c>
      <c r="H48" s="23">
        <f t="shared" si="13"/>
        <v>926347.0700000001</v>
      </c>
      <c r="I48" s="23">
        <f t="shared" si="13"/>
        <v>350651.04</v>
      </c>
      <c r="J48" s="23">
        <f t="shared" si="13"/>
        <v>601310.38</v>
      </c>
      <c r="K48" s="23">
        <f aca="true" t="shared" si="14" ref="K48:K57">SUM(B48:J48)</f>
        <v>10024213.36</v>
      </c>
    </row>
    <row r="49" spans="1:11" ht="17.25" customHeight="1">
      <c r="A49" s="34" t="s">
        <v>44</v>
      </c>
      <c r="B49" s="23">
        <f aca="true" t="shared" si="15" ref="B49:H49">ROUND(B30*B7,2)</f>
        <v>1017561.22</v>
      </c>
      <c r="C49" s="23">
        <f t="shared" si="15"/>
        <v>1390025.46</v>
      </c>
      <c r="D49" s="23">
        <f t="shared" si="15"/>
        <v>1571596.87</v>
      </c>
      <c r="E49" s="23">
        <f t="shared" si="15"/>
        <v>898515.21</v>
      </c>
      <c r="F49" s="23">
        <f t="shared" si="15"/>
        <v>1328500.95</v>
      </c>
      <c r="G49" s="23">
        <f t="shared" si="15"/>
        <v>1916917.02</v>
      </c>
      <c r="H49" s="23">
        <f t="shared" si="15"/>
        <v>899562.81</v>
      </c>
      <c r="I49" s="23">
        <f>ROUND(I30*I7,2)</f>
        <v>349585.32</v>
      </c>
      <c r="J49" s="23">
        <f>ROUND(J30*J7,2)</f>
        <v>599093.34</v>
      </c>
      <c r="K49" s="23">
        <f t="shared" si="14"/>
        <v>9971358.200000001</v>
      </c>
    </row>
    <row r="50" spans="1:11" ht="17.25" customHeight="1">
      <c r="A50" s="34" t="s">
        <v>45</v>
      </c>
      <c r="B50" s="19">
        <v>0</v>
      </c>
      <c r="C50" s="23">
        <f>ROUND(C31*C7,2)</f>
        <v>3089.72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3089.72</v>
      </c>
    </row>
    <row r="51" spans="1:11" ht="17.25" customHeight="1">
      <c r="A51" s="66" t="s">
        <v>106</v>
      </c>
      <c r="B51" s="67">
        <f aca="true" t="shared" si="16" ref="B51:H51">ROUND(B32*B7,2)</f>
        <v>-1757.95</v>
      </c>
      <c r="C51" s="67">
        <f t="shared" si="16"/>
        <v>-2196</v>
      </c>
      <c r="D51" s="67">
        <f t="shared" si="16"/>
        <v>-2245.4</v>
      </c>
      <c r="E51" s="67">
        <f t="shared" si="16"/>
        <v>-1382.79</v>
      </c>
      <c r="F51" s="67">
        <f t="shared" si="16"/>
        <v>-2119.76</v>
      </c>
      <c r="G51" s="67">
        <f t="shared" si="16"/>
        <v>-3007.84</v>
      </c>
      <c r="H51" s="67">
        <f t="shared" si="16"/>
        <v>-1451.88</v>
      </c>
      <c r="I51" s="19">
        <v>0</v>
      </c>
      <c r="J51" s="19">
        <v>0</v>
      </c>
      <c r="K51" s="67">
        <f>SUM(B51:J51)</f>
        <v>-14161.620000000003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24521.1</v>
      </c>
      <c r="I53" s="31">
        <f>+I35</f>
        <v>0</v>
      </c>
      <c r="J53" s="31">
        <f>+J35</f>
        <v>0</v>
      </c>
      <c r="K53" s="23">
        <f t="shared" si="14"/>
        <v>24521.1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-282717.88</v>
      </c>
      <c r="C61" s="35">
        <f t="shared" si="17"/>
        <v>-177293.63999999998</v>
      </c>
      <c r="D61" s="35">
        <f t="shared" si="17"/>
        <v>-205193.73</v>
      </c>
      <c r="E61" s="35">
        <f t="shared" si="17"/>
        <v>-354663.01</v>
      </c>
      <c r="F61" s="35">
        <f t="shared" si="17"/>
        <v>-350261.32</v>
      </c>
      <c r="G61" s="35">
        <f t="shared" si="17"/>
        <v>-337712.56</v>
      </c>
      <c r="H61" s="35">
        <f t="shared" si="17"/>
        <v>-129272.85</v>
      </c>
      <c r="I61" s="35">
        <f t="shared" si="17"/>
        <v>-89136.49</v>
      </c>
      <c r="J61" s="35">
        <f t="shared" si="17"/>
        <v>-67526.42</v>
      </c>
      <c r="K61" s="35">
        <f>SUM(B61:J61)</f>
        <v>-1993777.9000000001</v>
      </c>
    </row>
    <row r="62" spans="1:11" ht="18.75" customHeight="1">
      <c r="A62" s="16" t="s">
        <v>75</v>
      </c>
      <c r="B62" s="35">
        <f aca="true" t="shared" si="18" ref="B62:J62">B63+B64+B65+B66+B67+B68</f>
        <v>-268206.93</v>
      </c>
      <c r="C62" s="35">
        <f t="shared" si="18"/>
        <v>-156151.77</v>
      </c>
      <c r="D62" s="35">
        <f t="shared" si="18"/>
        <v>-183206.13</v>
      </c>
      <c r="E62" s="35">
        <f t="shared" si="18"/>
        <v>-340698.25</v>
      </c>
      <c r="F62" s="35">
        <f t="shared" si="18"/>
        <v>-330690.19</v>
      </c>
      <c r="G62" s="35">
        <f t="shared" si="18"/>
        <v>-307963.19</v>
      </c>
      <c r="H62" s="35">
        <f t="shared" si="18"/>
        <v>-114953.8</v>
      </c>
      <c r="I62" s="35">
        <f t="shared" si="18"/>
        <v>-21827.2</v>
      </c>
      <c r="J62" s="35">
        <f t="shared" si="18"/>
        <v>-56148.8</v>
      </c>
      <c r="K62" s="35">
        <f aca="true" t="shared" si="19" ref="K62:K91">SUM(B62:J62)</f>
        <v>-1779846.26</v>
      </c>
    </row>
    <row r="63" spans="1:11" ht="18.75" customHeight="1">
      <c r="A63" s="12" t="s">
        <v>76</v>
      </c>
      <c r="B63" s="35">
        <f>-ROUND(B9*$D$3,2)</f>
        <v>-112043</v>
      </c>
      <c r="C63" s="35">
        <f aca="true" t="shared" si="20" ref="C63:J63">-ROUND(C9*$D$3,2)</f>
        <v>-147565.4</v>
      </c>
      <c r="D63" s="35">
        <f t="shared" si="20"/>
        <v>-132711.2</v>
      </c>
      <c r="E63" s="35">
        <f t="shared" si="20"/>
        <v>-91017.6</v>
      </c>
      <c r="F63" s="35">
        <f t="shared" si="20"/>
        <v>-124723.6</v>
      </c>
      <c r="G63" s="35">
        <f t="shared" si="20"/>
        <v>-154561.2</v>
      </c>
      <c r="H63" s="35">
        <f t="shared" si="20"/>
        <v>-114953.8</v>
      </c>
      <c r="I63" s="35">
        <f t="shared" si="20"/>
        <v>-21827.2</v>
      </c>
      <c r="J63" s="35">
        <f t="shared" si="20"/>
        <v>-56148.8</v>
      </c>
      <c r="K63" s="35">
        <f t="shared" si="19"/>
        <v>-955551.8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-2139.4</v>
      </c>
      <c r="C65" s="35">
        <v>-976.6</v>
      </c>
      <c r="D65" s="35">
        <v>-387.6</v>
      </c>
      <c r="E65" s="35">
        <v>-1827.8</v>
      </c>
      <c r="F65" s="35">
        <v>-836</v>
      </c>
      <c r="G65" s="35">
        <v>-668.8</v>
      </c>
      <c r="H65" s="19">
        <v>0</v>
      </c>
      <c r="I65" s="19">
        <v>0</v>
      </c>
      <c r="J65" s="19">
        <v>0</v>
      </c>
      <c r="K65" s="35">
        <f t="shared" si="19"/>
        <v>-6836.2</v>
      </c>
    </row>
    <row r="66" spans="1:11" ht="18.75" customHeight="1">
      <c r="A66" s="12" t="s">
        <v>107</v>
      </c>
      <c r="B66" s="35">
        <v>-2287.6</v>
      </c>
      <c r="C66" s="35">
        <v>-1330</v>
      </c>
      <c r="D66" s="35">
        <v>-1064</v>
      </c>
      <c r="E66" s="35">
        <v>-1109.6</v>
      </c>
      <c r="F66" s="35">
        <v>-159.6</v>
      </c>
      <c r="G66" s="35">
        <v>-425.6</v>
      </c>
      <c r="H66" s="19">
        <v>0</v>
      </c>
      <c r="I66" s="19">
        <v>0</v>
      </c>
      <c r="J66" s="19">
        <v>0</v>
      </c>
      <c r="K66" s="35">
        <f t="shared" si="19"/>
        <v>-6376.4000000000015</v>
      </c>
    </row>
    <row r="67" spans="1:11" ht="18.75" customHeight="1">
      <c r="A67" s="12" t="s">
        <v>53</v>
      </c>
      <c r="B67" s="35">
        <v>-151736.93</v>
      </c>
      <c r="C67" s="35">
        <v>-6279.77</v>
      </c>
      <c r="D67" s="35">
        <v>-49043.33</v>
      </c>
      <c r="E67" s="35">
        <v>-246743.25</v>
      </c>
      <c r="F67" s="35">
        <v>-204970.99</v>
      </c>
      <c r="G67" s="35">
        <v>-152307.59</v>
      </c>
      <c r="H67" s="19">
        <v>0</v>
      </c>
      <c r="I67" s="19">
        <v>0</v>
      </c>
      <c r="J67" s="19">
        <v>0</v>
      </c>
      <c r="K67" s="35">
        <f t="shared" si="19"/>
        <v>-811081.86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-11377.62</v>
      </c>
      <c r="K69" s="67">
        <f t="shared" si="19"/>
        <v>-213931.64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35">
        <v>-1000</v>
      </c>
      <c r="K84" s="35">
        <f t="shared" si="19"/>
        <v>-2500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755849.9500000001</v>
      </c>
      <c r="C104" s="24">
        <f t="shared" si="22"/>
        <v>1242882.0699999998</v>
      </c>
      <c r="D104" s="24">
        <f t="shared" si="22"/>
        <v>1395984.6</v>
      </c>
      <c r="E104" s="24">
        <f t="shared" si="22"/>
        <v>568300.34</v>
      </c>
      <c r="F104" s="24">
        <f t="shared" si="22"/>
        <v>1004857.23</v>
      </c>
      <c r="G104" s="24">
        <f t="shared" si="22"/>
        <v>1613224.38</v>
      </c>
      <c r="H104" s="24">
        <f t="shared" si="22"/>
        <v>817139.45</v>
      </c>
      <c r="I104" s="24">
        <f>+I105+I106</f>
        <v>261514.54999999996</v>
      </c>
      <c r="J104" s="24">
        <f>+J105+J106</f>
        <v>547787.6</v>
      </c>
      <c r="K104" s="48">
        <f>SUM(B104:J104)</f>
        <v>8207540.169999999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737177.0700000001</v>
      </c>
      <c r="C105" s="24">
        <f t="shared" si="23"/>
        <v>1219399.2599999998</v>
      </c>
      <c r="D105" s="24">
        <f t="shared" si="23"/>
        <v>1370543.5</v>
      </c>
      <c r="E105" s="24">
        <f t="shared" si="23"/>
        <v>545914.8099999999</v>
      </c>
      <c r="F105" s="24">
        <f t="shared" si="23"/>
        <v>981401.39</v>
      </c>
      <c r="G105" s="24">
        <f t="shared" si="23"/>
        <v>1583626.7</v>
      </c>
      <c r="H105" s="24">
        <f t="shared" si="23"/>
        <v>797074.22</v>
      </c>
      <c r="I105" s="24">
        <f t="shared" si="23"/>
        <v>261514.54999999996</v>
      </c>
      <c r="J105" s="24">
        <f t="shared" si="23"/>
        <v>533783.96</v>
      </c>
      <c r="K105" s="48">
        <f>SUM(B105:J105)</f>
        <v>8030435.46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8207540.170000001</v>
      </c>
      <c r="L112" s="54"/>
    </row>
    <row r="113" spans="1:11" ht="18.75" customHeight="1">
      <c r="A113" s="26" t="s">
        <v>71</v>
      </c>
      <c r="B113" s="27">
        <v>86911.7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86911.7</v>
      </c>
    </row>
    <row r="114" spans="1:11" ht="18.75" customHeight="1">
      <c r="A114" s="26" t="s">
        <v>72</v>
      </c>
      <c r="B114" s="27">
        <v>668938.24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668938.24</v>
      </c>
    </row>
    <row r="115" spans="1:11" ht="18.75" customHeight="1">
      <c r="A115" s="26" t="s">
        <v>73</v>
      </c>
      <c r="B115" s="40">
        <v>0</v>
      </c>
      <c r="C115" s="27">
        <f>+C104</f>
        <v>1242882.0699999998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1242882.0699999998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1395984.6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1395984.6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568300.34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568300.34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206947.59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206947.59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382664.46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382664.46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50948.98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50948.98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364296.19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364296.19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519816.41</v>
      </c>
      <c r="H122" s="40">
        <v>0</v>
      </c>
      <c r="I122" s="40">
        <v>0</v>
      </c>
      <c r="J122" s="40">
        <v>0</v>
      </c>
      <c r="K122" s="41">
        <f t="shared" si="25"/>
        <v>519816.41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40955.55</v>
      </c>
      <c r="H123" s="40">
        <v>0</v>
      </c>
      <c r="I123" s="40">
        <v>0</v>
      </c>
      <c r="J123" s="40">
        <v>0</v>
      </c>
      <c r="K123" s="41">
        <f t="shared" si="25"/>
        <v>40955.55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224975.58</v>
      </c>
      <c r="H124" s="40">
        <v>0</v>
      </c>
      <c r="I124" s="40">
        <v>0</v>
      </c>
      <c r="J124" s="40">
        <v>0</v>
      </c>
      <c r="K124" s="41">
        <f t="shared" si="25"/>
        <v>224975.58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217936.6</v>
      </c>
      <c r="H125" s="40">
        <v>0</v>
      </c>
      <c r="I125" s="40">
        <v>0</v>
      </c>
      <c r="J125" s="40">
        <v>0</v>
      </c>
      <c r="K125" s="41">
        <f t="shared" si="25"/>
        <v>217936.6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609540.25</v>
      </c>
      <c r="H126" s="40">
        <v>0</v>
      </c>
      <c r="I126" s="40">
        <v>0</v>
      </c>
      <c r="J126" s="40">
        <v>0</v>
      </c>
      <c r="K126" s="41">
        <f t="shared" si="25"/>
        <v>609540.25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290559.5</v>
      </c>
      <c r="I127" s="40">
        <v>0</v>
      </c>
      <c r="J127" s="40">
        <v>0</v>
      </c>
      <c r="K127" s="41">
        <f t="shared" si="25"/>
        <v>290559.5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526579.95</v>
      </c>
      <c r="I128" s="40">
        <v>0</v>
      </c>
      <c r="J128" s="40">
        <v>0</v>
      </c>
      <c r="K128" s="41">
        <f t="shared" si="25"/>
        <v>526579.95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261514.55</v>
      </c>
      <c r="J129" s="40">
        <v>0</v>
      </c>
      <c r="K129" s="41">
        <f t="shared" si="25"/>
        <v>261514.55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547787.61</v>
      </c>
      <c r="K130" s="44">
        <f t="shared" si="25"/>
        <v>547787.61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2017-01-13T17:55:56Z</dcterms:modified>
  <cp:category/>
  <cp:version/>
  <cp:contentType/>
  <cp:contentStatus/>
</cp:coreProperties>
</file>