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<sst xmlns="http://schemas.openxmlformats.org/spreadsheetml/2006/main" count="134" uniqueCount="134">
  <si>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</si>
  <si>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</si>
  <si>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</si>
  <si>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</si>
  <si>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</si>
  <si>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</si>
  <si>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</si>
  <si>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</si>
  <si>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</si>
  <si>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</si>
  <si>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</si>
  <si>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</si>
  <si>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</si>
  <si>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</si>
  <si>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</si>
  <si>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</si>
  <si>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</si>
  <si>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</si>
  <si>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</si>
  <si>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</si>
  <si>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</si>
  <si>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</si>
  <si>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</si>
  <si>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</si>
  <si>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</si>
  <si>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</si>
  <si>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</si>
  <si>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</si>
  <si>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</si>
  <si>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</si>
  <si>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</si>
  <si>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</si>
  <si>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</si>
  <si>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</si>
  <si>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</si>
  <si>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</si>
  <si>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</si>
  <si>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</si>
  <si>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</si>
  <si>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</si>
  <si>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</si>
  <si>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</si>
  <si>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</si>
  <si>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</si>
  <si>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</si>
  <si>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</si>
  <si>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</si>
  <si>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</si>
  <si>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</si>
  <si>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</si>
  <si>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</si>
  <si>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</si>
  <si>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</si>
  <si>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</si>
  <si>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</si>
  <si>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</si>
  <si>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</si>
  <si>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</si>
  <si>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</si>
  <si>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</si>
  <si>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</si>
  <si>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</si>
  <si>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</si>
  <si>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</si>
  <si>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</si>
  <si>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</si>
  <si>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</si>
  <si>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</si>
  <si>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</si>
  <si>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</si>
  <si>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</si>
  <si>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</si>
  <si>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</si>
  <si>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</si>
  <si>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</si>
  <si>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</si>
  <si>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</si>
  <si>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</si>
  <si>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</si>
  <si>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</si>
  <si>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</si>
  <si>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</si>
  <si>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</si>
  <si>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</si>
  <si>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</si>
  <si>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</si>
  <si>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</si>
  <si>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</si>
  <si>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</si>
  <si>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</si>
  <si>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</si>
  <si>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</si>
  <si>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</si>
  <si>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</si>
  <si>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</si>
  <si>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</si>
  <si>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</si>
  <si>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</si>
  <si>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</si>
  <si>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</si>
  <si>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</si>
  <si>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</si>
  <si>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</si>
  <si>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</si>
  <si>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</si>
  <si>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</si>
  <si>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</si>
  <si>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</si>
  <si>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</si>
  <si>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</si>
  <si>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</si>
  <si>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</si>
  <si>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</si>
  <si>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</si>
  <si>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</si>
  <si>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</si>
  <si>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</si>
  <si>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</si>
  <si>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</si>
  <si>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</si>
  <si>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</si>
  <si>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</si>
  <si>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</si>
  <si>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</si>
  <si>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</si>
  <si>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</si>
  <si>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</si>
  <si>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</si>
  <si>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</si>
  <si>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</si>
  <si>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</si>
  <si>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</si>
  <si>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</si>
  <si>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01/01/17 - VENCIMENTO 13/01/17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</si>
</sst>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89908</v>
      </c>
      <c r="C7" s="9">
        <f t="shared" si="0"/>
        <v>122969</v>
      </c>
      <c r="D7" s="9">
        <f t="shared" si="0"/>
        <v>145339</v>
      </c>
      <c r="E7" s="9">
        <f t="shared" si="0"/>
        <v>77251</v>
      </c>
      <c r="F7" s="9">
        <f t="shared" si="0"/>
        <v>155752</v>
      </c>
      <c r="G7" s="9">
        <f t="shared" si="0"/>
        <v>228739</v>
      </c>
      <c r="H7" s="9">
        <f t="shared" si="0"/>
        <v>73313</v>
      </c>
      <c r="I7" s="9">
        <f t="shared" si="0"/>
        <v>14436</v>
      </c>
      <c r="J7" s="9">
        <f t="shared" si="0"/>
        <v>77511</v>
      </c>
      <c r="K7" s="9">
        <f t="shared" si="0"/>
        <v>985218</v>
      </c>
      <c r="L7" s="52"/>
    </row>
    <row r="8" spans="1:11" ht="17.25" customHeight="1">
      <c r="A8" s="10" t="s">
        <v>99</v>
      </c>
      <c r="B8" s="11">
        <f>B9+B12+B16</f>
        <v>49709</v>
      </c>
      <c r="C8" s="11">
        <f aca="true" t="shared" si="1" ref="C8:J8">C9+C12+C16</f>
        <v>71856</v>
      </c>
      <c r="D8" s="11">
        <f t="shared" si="1"/>
        <v>79346</v>
      </c>
      <c r="E8" s="11">
        <f t="shared" si="1"/>
        <v>43768</v>
      </c>
      <c r="F8" s="11">
        <f t="shared" si="1"/>
        <v>84270</v>
      </c>
      <c r="G8" s="11">
        <f t="shared" si="1"/>
        <v>123498</v>
      </c>
      <c r="H8" s="11">
        <f t="shared" si="1"/>
        <v>44182</v>
      </c>
      <c r="I8" s="11">
        <f t="shared" si="1"/>
        <v>7185</v>
      </c>
      <c r="J8" s="11">
        <f t="shared" si="1"/>
        <v>43512</v>
      </c>
      <c r="K8" s="11">
        <f>SUM(B8:J8)</f>
        <v>547326</v>
      </c>
    </row>
    <row r="9" spans="1:11" ht="17.25" customHeight="1">
      <c r="A9" s="15" t="s">
        <v>17</v>
      </c>
      <c r="B9" s="13">
        <f>+B10+B11</f>
        <v>11898</v>
      </c>
      <c r="C9" s="13">
        <f aca="true" t="shared" si="2" ref="C9:J9">+C10+C11</f>
        <v>18448</v>
      </c>
      <c r="D9" s="13">
        <f t="shared" si="2"/>
        <v>19816</v>
      </c>
      <c r="E9" s="13">
        <f t="shared" si="2"/>
        <v>10079</v>
      </c>
      <c r="F9" s="13">
        <f t="shared" si="2"/>
        <v>17669</v>
      </c>
      <c r="G9" s="13">
        <f t="shared" si="2"/>
        <v>19930</v>
      </c>
      <c r="H9" s="13">
        <f t="shared" si="2"/>
        <v>10401</v>
      </c>
      <c r="I9" s="13">
        <f t="shared" si="2"/>
        <v>2043</v>
      </c>
      <c r="J9" s="13">
        <f t="shared" si="2"/>
        <v>10379</v>
      </c>
      <c r="K9" s="11">
        <f>SUM(B9:J9)</f>
        <v>120663</v>
      </c>
    </row>
    <row r="10" spans="1:11" ht="17.25" customHeight="1">
      <c r="A10" s="29" t="s">
        <v>18</v>
      </c>
      <c r="B10" s="13">
        <v>11898</v>
      </c>
      <c r="C10" s="13">
        <v>18448</v>
      </c>
      <c r="D10" s="13">
        <v>19816</v>
      </c>
      <c r="E10" s="13">
        <v>10079</v>
      </c>
      <c r="F10" s="13">
        <v>17669</v>
      </c>
      <c r="G10" s="13">
        <v>19930</v>
      </c>
      <c r="H10" s="13">
        <v>10401</v>
      </c>
      <c r="I10" s="13">
        <v>2043</v>
      </c>
      <c r="J10" s="13">
        <v>10379</v>
      </c>
      <c r="K10" s="11">
        <f>SUM(B10:J10)</f>
        <v>120663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31182</v>
      </c>
      <c r="C12" s="17">
        <f t="shared" si="3"/>
        <v>44780</v>
      </c>
      <c r="D12" s="17">
        <f t="shared" si="3"/>
        <v>49386</v>
      </c>
      <c r="E12" s="17">
        <f t="shared" si="3"/>
        <v>28209</v>
      </c>
      <c r="F12" s="17">
        <f t="shared" si="3"/>
        <v>53666</v>
      </c>
      <c r="G12" s="17">
        <f t="shared" si="3"/>
        <v>82009</v>
      </c>
      <c r="H12" s="17">
        <f t="shared" si="3"/>
        <v>28631</v>
      </c>
      <c r="I12" s="17">
        <f t="shared" si="3"/>
        <v>4191</v>
      </c>
      <c r="J12" s="17">
        <f t="shared" si="3"/>
        <v>27469</v>
      </c>
      <c r="K12" s="11">
        <f aca="true" t="shared" si="4" ref="K12:K27">SUM(B12:J12)</f>
        <v>349523</v>
      </c>
    </row>
    <row r="13" spans="1:13" ht="17.25" customHeight="1">
      <c r="A13" s="14" t="s">
        <v>20</v>
      </c>
      <c r="B13" s="13">
        <v>16143</v>
      </c>
      <c r="C13" s="13">
        <v>24505</v>
      </c>
      <c r="D13" s="13">
        <v>26967</v>
      </c>
      <c r="E13" s="13">
        <v>15508</v>
      </c>
      <c r="F13" s="13">
        <v>27778</v>
      </c>
      <c r="G13" s="13">
        <v>39061</v>
      </c>
      <c r="H13" s="13">
        <v>13386</v>
      </c>
      <c r="I13" s="13">
        <v>2432</v>
      </c>
      <c r="J13" s="13">
        <v>15229</v>
      </c>
      <c r="K13" s="11">
        <f t="shared" si="4"/>
        <v>181009</v>
      </c>
      <c r="L13" s="52"/>
      <c r="M13" s="53"/>
    </row>
    <row r="14" spans="1:12" ht="17.25" customHeight="1">
      <c r="A14" s="14" t="s">
        <v>21</v>
      </c>
      <c r="B14" s="13">
        <v>14680</v>
      </c>
      <c r="C14" s="13">
        <v>19734</v>
      </c>
      <c r="D14" s="13">
        <v>21957</v>
      </c>
      <c r="E14" s="13">
        <v>12350</v>
      </c>
      <c r="F14" s="13">
        <v>25383</v>
      </c>
      <c r="G14" s="13">
        <v>42280</v>
      </c>
      <c r="H14" s="13">
        <v>14775</v>
      </c>
      <c r="I14" s="13">
        <v>1696</v>
      </c>
      <c r="J14" s="13">
        <v>12058</v>
      </c>
      <c r="K14" s="11">
        <f t="shared" si="4"/>
        <v>164913</v>
      </c>
      <c r="L14" s="52"/>
    </row>
    <row r="15" spans="1:11" ht="17.25" customHeight="1">
      <c r="A15" s="14" t="s">
        <v>22</v>
      </c>
      <c r="B15" s="13">
        <v>359</v>
      </c>
      <c r="C15" s="13">
        <v>541</v>
      </c>
      <c r="D15" s="13">
        <v>462</v>
      </c>
      <c r="E15" s="13">
        <v>351</v>
      </c>
      <c r="F15" s="13">
        <v>505</v>
      </c>
      <c r="G15" s="13">
        <v>668</v>
      </c>
      <c r="H15" s="13">
        <v>470</v>
      </c>
      <c r="I15" s="13">
        <v>63</v>
      </c>
      <c r="J15" s="13">
        <v>182</v>
      </c>
      <c r="K15" s="11">
        <f t="shared" si="4"/>
        <v>3601</v>
      </c>
    </row>
    <row r="16" spans="1:11" ht="17.25" customHeight="1">
      <c r="A16" s="15" t="s">
        <v>95</v>
      </c>
      <c r="B16" s="13">
        <f>B17+B18+B19</f>
        <v>6629</v>
      </c>
      <c r="C16" s="13">
        <f aca="true" t="shared" si="5" ref="C16:J16">C17+C18+C19</f>
        <v>8628</v>
      </c>
      <c r="D16" s="13">
        <f t="shared" si="5"/>
        <v>10144</v>
      </c>
      <c r="E16" s="13">
        <f t="shared" si="5"/>
        <v>5480</v>
      </c>
      <c r="F16" s="13">
        <f t="shared" si="5"/>
        <v>12935</v>
      </c>
      <c r="G16" s="13">
        <f t="shared" si="5"/>
        <v>21559</v>
      </c>
      <c r="H16" s="13">
        <f t="shared" si="5"/>
        <v>5150</v>
      </c>
      <c r="I16" s="13">
        <f t="shared" si="5"/>
        <v>951</v>
      </c>
      <c r="J16" s="13">
        <f t="shared" si="5"/>
        <v>5664</v>
      </c>
      <c r="K16" s="11">
        <f t="shared" si="4"/>
        <v>77140</v>
      </c>
    </row>
    <row r="17" spans="1:11" ht="17.25" customHeight="1">
      <c r="A17" s="14" t="s">
        <v>96</v>
      </c>
      <c r="B17" s="13">
        <v>3631</v>
      </c>
      <c r="C17" s="13">
        <v>4861</v>
      </c>
      <c r="D17" s="13">
        <v>5327</v>
      </c>
      <c r="E17" s="13">
        <v>2965</v>
      </c>
      <c r="F17" s="13">
        <v>6682</v>
      </c>
      <c r="G17" s="13">
        <v>10439</v>
      </c>
      <c r="H17" s="13">
        <v>2778</v>
      </c>
      <c r="I17" s="13">
        <v>551</v>
      </c>
      <c r="J17" s="13">
        <v>2924</v>
      </c>
      <c r="K17" s="11">
        <f t="shared" si="4"/>
        <v>40158</v>
      </c>
    </row>
    <row r="18" spans="1:11" ht="17.25" customHeight="1">
      <c r="A18" s="14" t="s">
        <v>97</v>
      </c>
      <c r="B18" s="13">
        <v>2955</v>
      </c>
      <c r="C18" s="13">
        <v>3704</v>
      </c>
      <c r="D18" s="13">
        <v>4758</v>
      </c>
      <c r="E18" s="13">
        <v>2478</v>
      </c>
      <c r="F18" s="13">
        <v>6185</v>
      </c>
      <c r="G18" s="13">
        <v>11040</v>
      </c>
      <c r="H18" s="13">
        <v>2318</v>
      </c>
      <c r="I18" s="13">
        <v>395</v>
      </c>
      <c r="J18" s="13">
        <v>2698</v>
      </c>
      <c r="K18" s="11">
        <f t="shared" si="4"/>
        <v>36531</v>
      </c>
    </row>
    <row r="19" spans="1:11" ht="17.25" customHeight="1">
      <c r="A19" s="14" t="s">
        <v>98</v>
      </c>
      <c r="B19" s="13">
        <v>43</v>
      </c>
      <c r="C19" s="13">
        <v>63</v>
      </c>
      <c r="D19" s="13">
        <v>59</v>
      </c>
      <c r="E19" s="13">
        <v>37</v>
      </c>
      <c r="F19" s="13">
        <v>68</v>
      </c>
      <c r="G19" s="13">
        <v>80</v>
      </c>
      <c r="H19" s="13">
        <v>54</v>
      </c>
      <c r="I19" s="13">
        <v>5</v>
      </c>
      <c r="J19" s="13">
        <v>42</v>
      </c>
      <c r="K19" s="11">
        <f t="shared" si="4"/>
        <v>451</v>
      </c>
    </row>
    <row r="20" spans="1:11" ht="17.25" customHeight="1">
      <c r="A20" s="16" t="s">
        <v>23</v>
      </c>
      <c r="B20" s="11">
        <f>+B21+B22+B23</f>
        <v>24236</v>
      </c>
      <c r="C20" s="11">
        <f aca="true" t="shared" si="6" ref="C20:J20">+C21+C22+C23</f>
        <v>27975</v>
      </c>
      <c r="D20" s="11">
        <f t="shared" si="6"/>
        <v>35494</v>
      </c>
      <c r="E20" s="11">
        <f t="shared" si="6"/>
        <v>18435</v>
      </c>
      <c r="F20" s="11">
        <f t="shared" si="6"/>
        <v>46287</v>
      </c>
      <c r="G20" s="11">
        <f t="shared" si="6"/>
        <v>73807</v>
      </c>
      <c r="H20" s="11">
        <f t="shared" si="6"/>
        <v>18014</v>
      </c>
      <c r="I20" s="11">
        <f t="shared" si="6"/>
        <v>3660</v>
      </c>
      <c r="J20" s="11">
        <f t="shared" si="6"/>
        <v>17596</v>
      </c>
      <c r="K20" s="11">
        <f t="shared" si="4"/>
        <v>265504</v>
      </c>
    </row>
    <row r="21" spans="1:12" ht="17.25" customHeight="1">
      <c r="A21" s="12" t="s">
        <v>24</v>
      </c>
      <c r="B21" s="13">
        <v>14465</v>
      </c>
      <c r="C21" s="13">
        <v>18274</v>
      </c>
      <c r="D21" s="13">
        <v>22503</v>
      </c>
      <c r="E21" s="13">
        <v>11963</v>
      </c>
      <c r="F21" s="13">
        <v>27109</v>
      </c>
      <c r="G21" s="13">
        <v>39533</v>
      </c>
      <c r="H21" s="13">
        <v>10340</v>
      </c>
      <c r="I21" s="13">
        <v>2496</v>
      </c>
      <c r="J21" s="13">
        <v>11141</v>
      </c>
      <c r="K21" s="11">
        <f t="shared" si="4"/>
        <v>157824</v>
      </c>
      <c r="L21" s="52"/>
    </row>
    <row r="22" spans="1:12" ht="17.25" customHeight="1">
      <c r="A22" s="12" t="s">
        <v>25</v>
      </c>
      <c r="B22" s="13">
        <v>9628</v>
      </c>
      <c r="C22" s="13">
        <v>9494</v>
      </c>
      <c r="D22" s="13">
        <v>12797</v>
      </c>
      <c r="E22" s="13">
        <v>6340</v>
      </c>
      <c r="F22" s="13">
        <v>18939</v>
      </c>
      <c r="G22" s="13">
        <v>33847</v>
      </c>
      <c r="H22" s="13">
        <v>7515</v>
      </c>
      <c r="I22" s="13">
        <v>1140</v>
      </c>
      <c r="J22" s="13">
        <v>6364</v>
      </c>
      <c r="K22" s="11">
        <f t="shared" si="4"/>
        <v>106064</v>
      </c>
      <c r="L22" s="52"/>
    </row>
    <row r="23" spans="1:11" ht="17.25" customHeight="1">
      <c r="A23" s="12" t="s">
        <v>26</v>
      </c>
      <c r="B23" s="13">
        <v>143</v>
      </c>
      <c r="C23" s="13">
        <v>207</v>
      </c>
      <c r="D23" s="13">
        <v>194</v>
      </c>
      <c r="E23" s="13">
        <v>132</v>
      </c>
      <c r="F23" s="13">
        <v>239</v>
      </c>
      <c r="G23" s="13">
        <v>427</v>
      </c>
      <c r="H23" s="13">
        <v>159</v>
      </c>
      <c r="I23" s="13">
        <v>24</v>
      </c>
      <c r="J23" s="13">
        <v>91</v>
      </c>
      <c r="K23" s="11">
        <f t="shared" si="4"/>
        <v>1616</v>
      </c>
    </row>
    <row r="24" spans="1:11" ht="17.25" customHeight="1">
      <c r="A24" s="16" t="s">
        <v>27</v>
      </c>
      <c r="B24" s="13">
        <f>+B25+B26</f>
        <v>15963</v>
      </c>
      <c r="C24" s="13">
        <f aca="true" t="shared" si="7" ref="C24:J24">+C25+C26</f>
        <v>23138</v>
      </c>
      <c r="D24" s="13">
        <f t="shared" si="7"/>
        <v>30499</v>
      </c>
      <c r="E24" s="13">
        <f t="shared" si="7"/>
        <v>15048</v>
      </c>
      <c r="F24" s="13">
        <f t="shared" si="7"/>
        <v>25195</v>
      </c>
      <c r="G24" s="13">
        <f t="shared" si="7"/>
        <v>31434</v>
      </c>
      <c r="H24" s="13">
        <f t="shared" si="7"/>
        <v>10692</v>
      </c>
      <c r="I24" s="13">
        <f t="shared" si="7"/>
        <v>3591</v>
      </c>
      <c r="J24" s="13">
        <f t="shared" si="7"/>
        <v>16403</v>
      </c>
      <c r="K24" s="11">
        <f t="shared" si="4"/>
        <v>171963</v>
      </c>
    </row>
    <row r="25" spans="1:12" ht="17.25" customHeight="1">
      <c r="A25" s="12" t="s">
        <v>131</v>
      </c>
      <c r="B25" s="13">
        <v>13789</v>
      </c>
      <c r="C25" s="13">
        <v>20118</v>
      </c>
      <c r="D25" s="13">
        <v>27313</v>
      </c>
      <c r="E25" s="13">
        <v>13162</v>
      </c>
      <c r="F25" s="13">
        <v>21850</v>
      </c>
      <c r="G25" s="13">
        <v>26926</v>
      </c>
      <c r="H25" s="13">
        <v>9132</v>
      </c>
      <c r="I25" s="13">
        <v>3302</v>
      </c>
      <c r="J25" s="13">
        <v>14576</v>
      </c>
      <c r="K25" s="11">
        <f t="shared" si="4"/>
        <v>150168</v>
      </c>
      <c r="L25" s="52"/>
    </row>
    <row r="26" spans="1:12" ht="17.25" customHeight="1">
      <c r="A26" s="12" t="s">
        <v>132</v>
      </c>
      <c r="B26" s="13">
        <v>2174</v>
      </c>
      <c r="C26" s="13">
        <v>3020</v>
      </c>
      <c r="D26" s="13">
        <v>3186</v>
      </c>
      <c r="E26" s="13">
        <v>1886</v>
      </c>
      <c r="F26" s="13">
        <v>3345</v>
      </c>
      <c r="G26" s="13">
        <v>4508</v>
      </c>
      <c r="H26" s="13">
        <v>1560</v>
      </c>
      <c r="I26" s="13">
        <v>289</v>
      </c>
      <c r="J26" s="13">
        <v>1827</v>
      </c>
      <c r="K26" s="11">
        <f t="shared" si="4"/>
        <v>21795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425</v>
      </c>
      <c r="I27" s="11">
        <v>0</v>
      </c>
      <c r="J27" s="11">
        <v>0</v>
      </c>
      <c r="K27" s="11">
        <f t="shared" si="4"/>
        <v>425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30161.45</v>
      </c>
      <c r="I35" s="19">
        <v>0</v>
      </c>
      <c r="J35" s="19">
        <v>0</v>
      </c>
      <c r="K35" s="23">
        <f>SUM(B35:J35)</f>
        <v>30161.45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272133.39</v>
      </c>
      <c r="C47" s="22">
        <f aca="true" t="shared" si="12" ref="C47:H47">+C48+C57</f>
        <v>410902.4</v>
      </c>
      <c r="D47" s="22">
        <f t="shared" si="12"/>
        <v>539728.52</v>
      </c>
      <c r="E47" s="22">
        <f t="shared" si="12"/>
        <v>255399.24</v>
      </c>
      <c r="F47" s="22">
        <f t="shared" si="12"/>
        <v>486788.42000000004</v>
      </c>
      <c r="G47" s="22">
        <f t="shared" si="12"/>
        <v>604666.4600000001</v>
      </c>
      <c r="H47" s="22">
        <f t="shared" si="12"/>
        <v>262553.86000000004</v>
      </c>
      <c r="I47" s="22">
        <f>+I48+I57</f>
        <v>73986.29000000001</v>
      </c>
      <c r="J47" s="22">
        <f>+J48+J57</f>
        <v>248575.40000000002</v>
      </c>
      <c r="K47" s="22">
        <f>SUM(B47:J47)</f>
        <v>3154733.98</v>
      </c>
    </row>
    <row r="48" spans="1:11" ht="17.25" customHeight="1">
      <c r="A48" s="16" t="s">
        <v>113</v>
      </c>
      <c r="B48" s="23">
        <f>SUM(B49:B56)</f>
        <v>253460.51</v>
      </c>
      <c r="C48" s="23">
        <f aca="true" t="shared" si="13" ref="C48:J48">SUM(C49:C56)</f>
        <v>387419.59</v>
      </c>
      <c r="D48" s="23">
        <f t="shared" si="13"/>
        <v>514287.42</v>
      </c>
      <c r="E48" s="23">
        <f t="shared" si="13"/>
        <v>233013.71</v>
      </c>
      <c r="F48" s="23">
        <f t="shared" si="13"/>
        <v>463332.58</v>
      </c>
      <c r="G48" s="23">
        <f t="shared" si="13"/>
        <v>575068.78</v>
      </c>
      <c r="H48" s="23">
        <f t="shared" si="13"/>
        <v>242488.63000000003</v>
      </c>
      <c r="I48" s="23">
        <f t="shared" si="13"/>
        <v>73986.29000000001</v>
      </c>
      <c r="J48" s="23">
        <f t="shared" si="13"/>
        <v>234571.76</v>
      </c>
      <c r="K48" s="23">
        <f aca="true" t="shared" si="14" ref="K48:K57">SUM(B48:J48)</f>
        <v>2977629.2699999996</v>
      </c>
    </row>
    <row r="49" spans="1:11" ht="17.25" customHeight="1">
      <c r="A49" s="34" t="s">
        <v>44</v>
      </c>
      <c r="B49" s="23">
        <f aca="true" t="shared" si="15" ref="B49:H49">ROUND(B30*B7,2)</f>
        <v>249800.39</v>
      </c>
      <c r="C49" s="23">
        <f t="shared" si="15"/>
        <v>381400.65</v>
      </c>
      <c r="D49" s="23">
        <f t="shared" si="15"/>
        <v>508628.36</v>
      </c>
      <c r="E49" s="23">
        <f t="shared" si="15"/>
        <v>229922.15</v>
      </c>
      <c r="F49" s="23">
        <f t="shared" si="15"/>
        <v>458783.09</v>
      </c>
      <c r="G49" s="23">
        <f t="shared" si="15"/>
        <v>568530.78</v>
      </c>
      <c r="H49" s="23">
        <f t="shared" si="15"/>
        <v>208949.38</v>
      </c>
      <c r="I49" s="23">
        <f>ROUND(I30*I7,2)</f>
        <v>72920.57</v>
      </c>
      <c r="J49" s="23">
        <f>ROUND(J30*J7,2)</f>
        <v>232354.72</v>
      </c>
      <c r="K49" s="23">
        <f t="shared" si="14"/>
        <v>2911290.09</v>
      </c>
    </row>
    <row r="50" spans="1:11" ht="17.25" customHeight="1">
      <c r="A50" s="34" t="s">
        <v>45</v>
      </c>
      <c r="B50" s="19">
        <v>0</v>
      </c>
      <c r="C50" s="23">
        <f>ROUND(C31*C7,2)</f>
        <v>847.77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847.77</v>
      </c>
    </row>
    <row r="51" spans="1:11" ht="17.25" customHeight="1">
      <c r="A51" s="66" t="s">
        <v>106</v>
      </c>
      <c r="B51" s="67">
        <f aca="true" t="shared" si="16" ref="B51:H51">ROUND(B32*B7,2)</f>
        <v>-431.56</v>
      </c>
      <c r="C51" s="67">
        <f t="shared" si="16"/>
        <v>-602.55</v>
      </c>
      <c r="D51" s="67">
        <f t="shared" si="16"/>
        <v>-726.7</v>
      </c>
      <c r="E51" s="67">
        <f t="shared" si="16"/>
        <v>-353.84</v>
      </c>
      <c r="F51" s="67">
        <f t="shared" si="16"/>
        <v>-732.03</v>
      </c>
      <c r="G51" s="67">
        <f t="shared" si="16"/>
        <v>-892.08</v>
      </c>
      <c r="H51" s="67">
        <f t="shared" si="16"/>
        <v>-337.24</v>
      </c>
      <c r="I51" s="19">
        <v>0</v>
      </c>
      <c r="J51" s="19">
        <v>0</v>
      </c>
      <c r="K51" s="67">
        <f>SUM(B51:J51)</f>
        <v>-4076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30161.45</v>
      </c>
      <c r="I53" s="31">
        <f>+I35</f>
        <v>0</v>
      </c>
      <c r="J53" s="31">
        <f>+J35</f>
        <v>0</v>
      </c>
      <c r="K53" s="23">
        <f t="shared" si="14"/>
        <v>30161.45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-45212.4</v>
      </c>
      <c r="C61" s="35">
        <f t="shared" si="17"/>
        <v>-70179.03</v>
      </c>
      <c r="D61" s="35">
        <f t="shared" si="17"/>
        <v>-77374.59</v>
      </c>
      <c r="E61" s="35">
        <f t="shared" si="17"/>
        <v>-38300.2</v>
      </c>
      <c r="F61" s="35">
        <f t="shared" si="17"/>
        <v>-67522.84999999999</v>
      </c>
      <c r="G61" s="35">
        <f t="shared" si="17"/>
        <v>-76240.04</v>
      </c>
      <c r="H61" s="35">
        <f t="shared" si="17"/>
        <v>-39523.8</v>
      </c>
      <c r="I61" s="35">
        <f t="shared" si="17"/>
        <v>-10038.88</v>
      </c>
      <c r="J61" s="35">
        <f t="shared" si="17"/>
        <v>-40440.2</v>
      </c>
      <c r="K61" s="35">
        <f>SUM(B61:J61)</f>
        <v>-464831.98999999993</v>
      </c>
    </row>
    <row r="62" spans="1:11" ht="18.75" customHeight="1">
      <c r="A62" s="16" t="s">
        <v>75</v>
      </c>
      <c r="B62" s="35">
        <f aca="true" t="shared" si="18" ref="B62:J62">B63+B64+B65+B66+B67+B68</f>
        <v>-45212.4</v>
      </c>
      <c r="C62" s="35">
        <f t="shared" si="18"/>
        <v>-70102.4</v>
      </c>
      <c r="D62" s="35">
        <f t="shared" si="18"/>
        <v>-75300.8</v>
      </c>
      <c r="E62" s="35">
        <f t="shared" si="18"/>
        <v>-38300.2</v>
      </c>
      <c r="F62" s="35">
        <f t="shared" si="18"/>
        <v>-67142.2</v>
      </c>
      <c r="G62" s="35">
        <f t="shared" si="18"/>
        <v>-75734</v>
      </c>
      <c r="H62" s="35">
        <f t="shared" si="18"/>
        <v>-39523.8</v>
      </c>
      <c r="I62" s="35">
        <f t="shared" si="18"/>
        <v>-7763.4</v>
      </c>
      <c r="J62" s="35">
        <f t="shared" si="18"/>
        <v>-39440.2</v>
      </c>
      <c r="K62" s="35">
        <f aca="true" t="shared" si="19" ref="K62:K91">SUM(B62:J62)</f>
        <v>-458519.4</v>
      </c>
    </row>
    <row r="63" spans="1:11" ht="18.75" customHeight="1">
      <c r="A63" s="12" t="s">
        <v>76</v>
      </c>
      <c r="B63" s="35">
        <f>-ROUND(B9*$D$3,2)</f>
        <v>-45212.4</v>
      </c>
      <c r="C63" s="35">
        <f aca="true" t="shared" si="20" ref="C63:J63">-ROUND(C9*$D$3,2)</f>
        <v>-70102.4</v>
      </c>
      <c r="D63" s="35">
        <f t="shared" si="20"/>
        <v>-75300.8</v>
      </c>
      <c r="E63" s="35">
        <f t="shared" si="20"/>
        <v>-38300.2</v>
      </c>
      <c r="F63" s="35">
        <f t="shared" si="20"/>
        <v>-67142.2</v>
      </c>
      <c r="G63" s="35">
        <f t="shared" si="20"/>
        <v>-75734</v>
      </c>
      <c r="H63" s="35">
        <f t="shared" si="20"/>
        <v>-39523.8</v>
      </c>
      <c r="I63" s="35">
        <f t="shared" si="20"/>
        <v>-7763.4</v>
      </c>
      <c r="J63" s="35">
        <f t="shared" si="20"/>
        <v>-39440.2</v>
      </c>
      <c r="K63" s="35">
        <f t="shared" si="19"/>
        <v>-458519.4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-2275.48</v>
      </c>
      <c r="J69" s="67">
        <f t="shared" si="21"/>
        <v>-1000</v>
      </c>
      <c r="K69" s="67">
        <f t="shared" si="19"/>
        <v>-6312.59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67">
        <v>-1000</v>
      </c>
      <c r="K84" s="67">
        <f t="shared" si="19"/>
        <v>-2500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226920.99000000002</v>
      </c>
      <c r="C104" s="24">
        <f t="shared" si="22"/>
        <v>340723.37000000005</v>
      </c>
      <c r="D104" s="24">
        <f t="shared" si="22"/>
        <v>462353.93</v>
      </c>
      <c r="E104" s="24">
        <f t="shared" si="22"/>
        <v>217099.04</v>
      </c>
      <c r="F104" s="24">
        <f t="shared" si="22"/>
        <v>419265.57</v>
      </c>
      <c r="G104" s="24">
        <f t="shared" si="22"/>
        <v>528426.42</v>
      </c>
      <c r="H104" s="24">
        <f t="shared" si="22"/>
        <v>223030.06000000003</v>
      </c>
      <c r="I104" s="24">
        <f>+I105+I106</f>
        <v>63947.41000000001</v>
      </c>
      <c r="J104" s="24">
        <f>+J105+J106</f>
        <v>208135.2</v>
      </c>
      <c r="K104" s="48">
        <f>SUM(B104:J104)</f>
        <v>2689901.9900000007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208248.11000000002</v>
      </c>
      <c r="C105" s="24">
        <f t="shared" si="23"/>
        <v>317240.56000000006</v>
      </c>
      <c r="D105" s="24">
        <f t="shared" si="23"/>
        <v>436912.83</v>
      </c>
      <c r="E105" s="24">
        <f t="shared" si="23"/>
        <v>194713.51</v>
      </c>
      <c r="F105" s="24">
        <f t="shared" si="23"/>
        <v>395809.73</v>
      </c>
      <c r="G105" s="24">
        <f t="shared" si="23"/>
        <v>498828.74000000005</v>
      </c>
      <c r="H105" s="24">
        <f t="shared" si="23"/>
        <v>202964.83000000002</v>
      </c>
      <c r="I105" s="24">
        <f t="shared" si="23"/>
        <v>63947.41000000001</v>
      </c>
      <c r="J105" s="24">
        <f t="shared" si="23"/>
        <v>194131.56</v>
      </c>
      <c r="K105" s="48">
        <f>SUM(B105:J105)</f>
        <v>2512797.2800000003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2689902.0000000005</v>
      </c>
      <c r="L112" s="54"/>
    </row>
    <row r="113" spans="1:11" ht="18.75" customHeight="1">
      <c r="A113" s="26" t="s">
        <v>71</v>
      </c>
      <c r="B113" s="27">
        <v>25400.98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25400.98</v>
      </c>
    </row>
    <row r="114" spans="1:11" ht="18.75" customHeight="1">
      <c r="A114" s="26" t="s">
        <v>72</v>
      </c>
      <c r="B114" s="27">
        <v>201520.01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201520.01</v>
      </c>
    </row>
    <row r="115" spans="1:11" ht="18.75" customHeight="1">
      <c r="A115" s="26" t="s">
        <v>73</v>
      </c>
      <c r="B115" s="40">
        <v>0</v>
      </c>
      <c r="C115" s="27">
        <f>+C104</f>
        <v>340723.37000000005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340723.37000000005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462353.93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462353.93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217099.04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217099.04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78170.15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78170.15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149893.03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149893.03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28564.17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28564.17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162638.22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162638.22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134208.07</v>
      </c>
      <c r="H122" s="40">
        <v>0</v>
      </c>
      <c r="I122" s="40">
        <v>0</v>
      </c>
      <c r="J122" s="40">
        <v>0</v>
      </c>
      <c r="K122" s="41">
        <f t="shared" si="25"/>
        <v>134208.07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19256.64</v>
      </c>
      <c r="H123" s="40">
        <v>0</v>
      </c>
      <c r="I123" s="40">
        <v>0</v>
      </c>
      <c r="J123" s="40">
        <v>0</v>
      </c>
      <c r="K123" s="41">
        <f t="shared" si="25"/>
        <v>19256.64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90936.2</v>
      </c>
      <c r="H124" s="40">
        <v>0</v>
      </c>
      <c r="I124" s="40">
        <v>0</v>
      </c>
      <c r="J124" s="40">
        <v>0</v>
      </c>
      <c r="K124" s="41">
        <f t="shared" si="25"/>
        <v>90936.2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72220.27</v>
      </c>
      <c r="H125" s="40">
        <v>0</v>
      </c>
      <c r="I125" s="40">
        <v>0</v>
      </c>
      <c r="J125" s="40">
        <v>0</v>
      </c>
      <c r="K125" s="41">
        <f t="shared" si="25"/>
        <v>72220.27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211805.25</v>
      </c>
      <c r="H126" s="40">
        <v>0</v>
      </c>
      <c r="I126" s="40">
        <v>0</v>
      </c>
      <c r="J126" s="40">
        <v>0</v>
      </c>
      <c r="K126" s="41">
        <f t="shared" si="25"/>
        <v>211805.25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79658.4</v>
      </c>
      <c r="I127" s="40">
        <v>0</v>
      </c>
      <c r="J127" s="40">
        <v>0</v>
      </c>
      <c r="K127" s="41">
        <f t="shared" si="25"/>
        <v>79658.4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143371.66</v>
      </c>
      <c r="I128" s="40">
        <v>0</v>
      </c>
      <c r="J128" s="40">
        <v>0</v>
      </c>
      <c r="K128" s="41">
        <f t="shared" si="25"/>
        <v>143371.66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63947.41</v>
      </c>
      <c r="J129" s="40">
        <v>0</v>
      </c>
      <c r="K129" s="41">
        <f t="shared" si="25"/>
        <v>63947.41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208135.2</v>
      </c>
      <c r="K130" s="44">
        <f t="shared" si="25"/>
        <v>208135.2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2017-01-13T11:08:43Z</dcterms:modified>
  <cp:category/>
  <cp:version/>
  <cp:contentType/>
  <cp:contentStatus/>
</cp:coreProperties>
</file>