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<sst xmlns="http://schemas.openxmlformats.org/spreadsheetml/2006/main" count="105" uniqueCount="103">
  <si>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</si>
  <si>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</si>
  <si>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</si>
  <si>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</si>
  <si>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</si>
  <si>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</si>
  <si>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</si>
  <si>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</si>
  <si>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</si>
  <si>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</si>
  <si>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</si>
  <si>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</si>
  <si>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</si>
  <si>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</si>
  <si>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</si>
  <si>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</si>
  <si>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</si>
  <si>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</si>
  <si>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</si>
  <si>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</si>
  <si>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</si>
  <si>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</si>
  <si>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</si>
  <si>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</si>
  <si>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</si>
  <si>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</si>
  <si>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</si>
  <si>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</si>
  <si>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</si>
  <si>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</si>
  <si>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</si>
  <si>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</si>
  <si>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</si>
  <si>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</si>
  <si>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</si>
  <si>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</si>
  <si>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</si>
  <si>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</si>
  <si>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</si>
  <si>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</si>
  <si>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</si>
  <si>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</si>
  <si>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</si>
  <si>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</si>
  <si>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</si>
  <si>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</si>
  <si>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</si>
  <si>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</si>
  <si>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</si>
  <si>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</si>
  <si>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</si>
  <si>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</si>
  <si>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</si>
  <si>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</si>
  <si>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</si>
  <si>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</si>
  <si>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</si>
  <si>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</si>
  <si>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</si>
  <si>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</si>
  <si>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</si>
  <si>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</si>
  <si>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</si>
  <si>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</si>
  <si>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</si>
  <si>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</si>
  <si>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</si>
  <si>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</si>
  <si>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</si>
  <si>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</si>
  <si>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</si>
  <si>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</si>
  <si>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</si>
  <si>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</si>
  <si>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</si>
  <si>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</si>
  <si>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</si>
  <si>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</si>
  <si>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</si>
  <si>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</si>
  <si>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</si>
  <si>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</si>
  <si>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</si>
  <si>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</si>
  <si>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</si>
  <si>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</si>
  <si>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</si>
  <si>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</si>
  <si>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</si>
  <si>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</si>
  <si>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</si>
  <si>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</si>
  <si>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</si>
  <si>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</si>
  <si>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</si>
  <si>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</si>
  <si>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</si>
  <si>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</si>
  <si>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</si>
  <si>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</si>
  <si>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</si>
  <si>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</si>
  <si>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28/02/17 - VENCIMENTO 13/03/17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</si>
</sst>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228176</v>
      </c>
      <c r="C7" s="10">
        <f>C8+C20+C24</f>
        <v>149281</v>
      </c>
      <c r="D7" s="10">
        <f>D8+D20+D24</f>
        <v>179132</v>
      </c>
      <c r="E7" s="10">
        <f>E8+E20+E24</f>
        <v>23941</v>
      </c>
      <c r="F7" s="10">
        <f aca="true" t="shared" si="0" ref="F7:M7">F8+F20+F24</f>
        <v>154056</v>
      </c>
      <c r="G7" s="10">
        <f t="shared" si="0"/>
        <v>216580</v>
      </c>
      <c r="H7" s="10">
        <f t="shared" si="0"/>
        <v>192892</v>
      </c>
      <c r="I7" s="10">
        <f t="shared" si="0"/>
        <v>207513</v>
      </c>
      <c r="J7" s="10">
        <f t="shared" si="0"/>
        <v>136519</v>
      </c>
      <c r="K7" s="10">
        <f t="shared" si="0"/>
        <v>187983</v>
      </c>
      <c r="L7" s="10">
        <f t="shared" si="0"/>
        <v>59920</v>
      </c>
      <c r="M7" s="10">
        <f t="shared" si="0"/>
        <v>33430</v>
      </c>
      <c r="N7" s="10">
        <f>+N8+N20+N24</f>
        <v>1769423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108081</v>
      </c>
      <c r="C8" s="12">
        <f>+C9+C12+C16</f>
        <v>75248</v>
      </c>
      <c r="D8" s="12">
        <f>+D9+D12+D16</f>
        <v>94955</v>
      </c>
      <c r="E8" s="12">
        <f>+E9+E12+E16</f>
        <v>11574</v>
      </c>
      <c r="F8" s="12">
        <f aca="true" t="shared" si="1" ref="F8:M8">+F9+F12+F16</f>
        <v>76590</v>
      </c>
      <c r="G8" s="12">
        <f t="shared" si="1"/>
        <v>110447</v>
      </c>
      <c r="H8" s="12">
        <f t="shared" si="1"/>
        <v>97898</v>
      </c>
      <c r="I8" s="12">
        <f t="shared" si="1"/>
        <v>105691</v>
      </c>
      <c r="J8" s="12">
        <f t="shared" si="1"/>
        <v>71221</v>
      </c>
      <c r="K8" s="12">
        <f t="shared" si="1"/>
        <v>93458</v>
      </c>
      <c r="L8" s="12">
        <f t="shared" si="1"/>
        <v>33152</v>
      </c>
      <c r="M8" s="12">
        <f t="shared" si="1"/>
        <v>19313</v>
      </c>
      <c r="N8" s="12">
        <f>SUM(B8:M8)</f>
        <v>897628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14299</v>
      </c>
      <c r="C9" s="14">
        <v>12464</v>
      </c>
      <c r="D9" s="14">
        <v>10611</v>
      </c>
      <c r="E9" s="14">
        <v>959</v>
      </c>
      <c r="F9" s="14">
        <v>8777</v>
      </c>
      <c r="G9" s="14">
        <v>15213</v>
      </c>
      <c r="H9" s="14">
        <v>17196</v>
      </c>
      <c r="I9" s="14">
        <v>9377</v>
      </c>
      <c r="J9" s="14">
        <v>11054</v>
      </c>
      <c r="K9" s="14">
        <v>9707</v>
      </c>
      <c r="L9" s="14">
        <v>4610</v>
      </c>
      <c r="M9" s="14">
        <v>2556</v>
      </c>
      <c r="N9" s="12">
        <f aca="true" t="shared" si="2" ref="N9:N19">SUM(B9:M9)</f>
        <v>116823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14299</v>
      </c>
      <c r="C10" s="14">
        <f>+C9-C11</f>
        <v>12464</v>
      </c>
      <c r="D10" s="14">
        <f>+D9-D11</f>
        <v>10611</v>
      </c>
      <c r="E10" s="14">
        <f>+E9-E11</f>
        <v>959</v>
      </c>
      <c r="F10" s="14">
        <f aca="true" t="shared" si="3" ref="F10:M10">+F9-F11</f>
        <v>8777</v>
      </c>
      <c r="G10" s="14">
        <f t="shared" si="3"/>
        <v>15213</v>
      </c>
      <c r="H10" s="14">
        <f t="shared" si="3"/>
        <v>17196</v>
      </c>
      <c r="I10" s="14">
        <f t="shared" si="3"/>
        <v>9377</v>
      </c>
      <c r="J10" s="14">
        <f t="shared" si="3"/>
        <v>11054</v>
      </c>
      <c r="K10" s="14">
        <f t="shared" si="3"/>
        <v>9707</v>
      </c>
      <c r="L10" s="14">
        <f t="shared" si="3"/>
        <v>4610</v>
      </c>
      <c r="M10" s="14">
        <f t="shared" si="3"/>
        <v>2556</v>
      </c>
      <c r="N10" s="12">
        <f t="shared" si="2"/>
        <v>116823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80230</v>
      </c>
      <c r="C12" s="14">
        <f>C13+C14+C15</f>
        <v>54476</v>
      </c>
      <c r="D12" s="14">
        <f>D13+D14+D15</f>
        <v>74217</v>
      </c>
      <c r="E12" s="14">
        <f>E13+E14+E15</f>
        <v>9348</v>
      </c>
      <c r="F12" s="14">
        <f aca="true" t="shared" si="4" ref="F12:M12">F13+F14+F15</f>
        <v>59318</v>
      </c>
      <c r="G12" s="14">
        <f t="shared" si="4"/>
        <v>82930</v>
      </c>
      <c r="H12" s="14">
        <f t="shared" si="4"/>
        <v>70350</v>
      </c>
      <c r="I12" s="14">
        <f t="shared" si="4"/>
        <v>82851</v>
      </c>
      <c r="J12" s="14">
        <f t="shared" si="4"/>
        <v>51625</v>
      </c>
      <c r="K12" s="14">
        <f t="shared" si="4"/>
        <v>70180</v>
      </c>
      <c r="L12" s="14">
        <f t="shared" si="4"/>
        <v>24870</v>
      </c>
      <c r="M12" s="14">
        <f t="shared" si="4"/>
        <v>14968</v>
      </c>
      <c r="N12" s="12">
        <f t="shared" si="2"/>
        <v>675363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37180</v>
      </c>
      <c r="C13" s="14">
        <v>26922</v>
      </c>
      <c r="D13" s="14">
        <v>34951</v>
      </c>
      <c r="E13" s="14">
        <v>4421</v>
      </c>
      <c r="F13" s="14">
        <v>28414</v>
      </c>
      <c r="G13" s="14">
        <v>39933</v>
      </c>
      <c r="H13" s="14">
        <v>34650</v>
      </c>
      <c r="I13" s="14">
        <v>40588</v>
      </c>
      <c r="J13" s="14">
        <v>23958</v>
      </c>
      <c r="K13" s="14">
        <v>31767</v>
      </c>
      <c r="L13" s="14">
        <v>10909</v>
      </c>
      <c r="M13" s="14">
        <v>6365</v>
      </c>
      <c r="N13" s="12">
        <f t="shared" si="2"/>
        <v>320058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42048</v>
      </c>
      <c r="C14" s="14">
        <v>26539</v>
      </c>
      <c r="D14" s="14">
        <v>38577</v>
      </c>
      <c r="E14" s="14">
        <v>4773</v>
      </c>
      <c r="F14" s="14">
        <v>30112</v>
      </c>
      <c r="G14" s="14">
        <v>41342</v>
      </c>
      <c r="H14" s="14">
        <v>34600</v>
      </c>
      <c r="I14" s="14">
        <v>41487</v>
      </c>
      <c r="J14" s="14">
        <v>26929</v>
      </c>
      <c r="K14" s="14">
        <v>37736</v>
      </c>
      <c r="L14" s="14">
        <v>13651</v>
      </c>
      <c r="M14" s="14">
        <v>8445</v>
      </c>
      <c r="N14" s="12">
        <f t="shared" si="2"/>
        <v>346239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1002</v>
      </c>
      <c r="C15" s="14">
        <v>1015</v>
      </c>
      <c r="D15" s="14">
        <v>689</v>
      </c>
      <c r="E15" s="14">
        <v>154</v>
      </c>
      <c r="F15" s="14">
        <v>792</v>
      </c>
      <c r="G15" s="14">
        <v>1655</v>
      </c>
      <c r="H15" s="14">
        <v>1100</v>
      </c>
      <c r="I15" s="14">
        <v>776</v>
      </c>
      <c r="J15" s="14">
        <v>738</v>
      </c>
      <c r="K15" s="14">
        <v>677</v>
      </c>
      <c r="L15" s="14">
        <v>310</v>
      </c>
      <c r="M15" s="14">
        <v>158</v>
      </c>
      <c r="N15" s="12">
        <f t="shared" si="2"/>
        <v>9066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13552</v>
      </c>
      <c r="C16" s="14">
        <f>C17+C18+C19</f>
        <v>8308</v>
      </c>
      <c r="D16" s="14">
        <f>D17+D18+D19</f>
        <v>10127</v>
      </c>
      <c r="E16" s="14">
        <f>E17+E18+E19</f>
        <v>1267</v>
      </c>
      <c r="F16" s="14">
        <f aca="true" t="shared" si="5" ref="F16:M16">F17+F18+F19</f>
        <v>8495</v>
      </c>
      <c r="G16" s="14">
        <f t="shared" si="5"/>
        <v>12304</v>
      </c>
      <c r="H16" s="14">
        <f t="shared" si="5"/>
        <v>10352</v>
      </c>
      <c r="I16" s="14">
        <f t="shared" si="5"/>
        <v>13463</v>
      </c>
      <c r="J16" s="14">
        <f t="shared" si="5"/>
        <v>8542</v>
      </c>
      <c r="K16" s="14">
        <f t="shared" si="5"/>
        <v>13571</v>
      </c>
      <c r="L16" s="14">
        <f t="shared" si="5"/>
        <v>3672</v>
      </c>
      <c r="M16" s="14">
        <f t="shared" si="5"/>
        <v>1789</v>
      </c>
      <c r="N16" s="12">
        <f t="shared" si="2"/>
        <v>105442</v>
      </c>
    </row>
    <row r="17" spans="1:25" ht="18.75" customHeight="1">
      <c r="A17" s="15" t="s">
        <v>16</v>
      </c>
      <c r="B17" s="14">
        <v>10212</v>
      </c>
      <c r="C17" s="14">
        <v>6255</v>
      </c>
      <c r="D17" s="14">
        <v>7089</v>
      </c>
      <c r="E17" s="14">
        <v>939</v>
      </c>
      <c r="F17" s="14">
        <v>6126</v>
      </c>
      <c r="G17" s="14">
        <v>8965</v>
      </c>
      <c r="H17" s="14">
        <v>7865</v>
      </c>
      <c r="I17" s="14">
        <v>10774</v>
      </c>
      <c r="J17" s="14">
        <v>6651</v>
      </c>
      <c r="K17" s="14">
        <v>10741</v>
      </c>
      <c r="L17" s="14">
        <v>2767</v>
      </c>
      <c r="M17" s="14">
        <v>1360</v>
      </c>
      <c r="N17" s="12">
        <f t="shared" si="2"/>
        <v>79744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3270</v>
      </c>
      <c r="C18" s="14">
        <v>2002</v>
      </c>
      <c r="D18" s="14">
        <v>2989</v>
      </c>
      <c r="E18" s="14">
        <v>320</v>
      </c>
      <c r="F18" s="14">
        <v>2333</v>
      </c>
      <c r="G18" s="14">
        <v>3272</v>
      </c>
      <c r="H18" s="14">
        <v>2435</v>
      </c>
      <c r="I18" s="14">
        <v>2650</v>
      </c>
      <c r="J18" s="14">
        <v>1855</v>
      </c>
      <c r="K18" s="14">
        <v>2790</v>
      </c>
      <c r="L18" s="14">
        <v>891</v>
      </c>
      <c r="M18" s="14">
        <v>423</v>
      </c>
      <c r="N18" s="12">
        <f t="shared" si="2"/>
        <v>25230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70</v>
      </c>
      <c r="C19" s="14">
        <v>51</v>
      </c>
      <c r="D19" s="14">
        <v>49</v>
      </c>
      <c r="E19" s="14">
        <v>8</v>
      </c>
      <c r="F19" s="14">
        <v>36</v>
      </c>
      <c r="G19" s="14">
        <v>67</v>
      </c>
      <c r="H19" s="14">
        <v>52</v>
      </c>
      <c r="I19" s="14">
        <v>39</v>
      </c>
      <c r="J19" s="14">
        <v>36</v>
      </c>
      <c r="K19" s="14">
        <v>40</v>
      </c>
      <c r="L19" s="14">
        <v>14</v>
      </c>
      <c r="M19" s="14">
        <v>6</v>
      </c>
      <c r="N19" s="12">
        <f t="shared" si="2"/>
        <v>468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54855</v>
      </c>
      <c r="C20" s="18">
        <f>C21+C22+C23</f>
        <v>30506</v>
      </c>
      <c r="D20" s="18">
        <f>D21+D22+D23</f>
        <v>37303</v>
      </c>
      <c r="E20" s="18">
        <f>E21+E22+E23</f>
        <v>4884</v>
      </c>
      <c r="F20" s="18">
        <f aca="true" t="shared" si="6" ref="F20:M20">F21+F22+F23</f>
        <v>32191</v>
      </c>
      <c r="G20" s="18">
        <f t="shared" si="6"/>
        <v>42678</v>
      </c>
      <c r="H20" s="18">
        <f t="shared" si="6"/>
        <v>41905</v>
      </c>
      <c r="I20" s="18">
        <f t="shared" si="6"/>
        <v>51302</v>
      </c>
      <c r="J20" s="18">
        <f t="shared" si="6"/>
        <v>28764</v>
      </c>
      <c r="K20" s="18">
        <f t="shared" si="6"/>
        <v>52473</v>
      </c>
      <c r="L20" s="18">
        <f t="shared" si="6"/>
        <v>15360</v>
      </c>
      <c r="M20" s="18">
        <f t="shared" si="6"/>
        <v>8379</v>
      </c>
      <c r="N20" s="12">
        <f aca="true" t="shared" si="7" ref="N20:N26">SUM(B20:M20)</f>
        <v>400600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26166</v>
      </c>
      <c r="C21" s="14">
        <v>16267</v>
      </c>
      <c r="D21" s="14">
        <v>17068</v>
      </c>
      <c r="E21" s="14">
        <v>2360</v>
      </c>
      <c r="F21" s="14">
        <v>15664</v>
      </c>
      <c r="G21" s="14">
        <v>20644</v>
      </c>
      <c r="H21" s="14">
        <v>22060</v>
      </c>
      <c r="I21" s="14">
        <v>25855</v>
      </c>
      <c r="J21" s="14">
        <v>13908</v>
      </c>
      <c r="K21" s="14">
        <v>24637</v>
      </c>
      <c r="L21" s="14">
        <v>7315</v>
      </c>
      <c r="M21" s="14">
        <v>3765</v>
      </c>
      <c r="N21" s="12">
        <f t="shared" si="7"/>
        <v>195709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28198</v>
      </c>
      <c r="C22" s="14">
        <v>13864</v>
      </c>
      <c r="D22" s="14">
        <v>19954</v>
      </c>
      <c r="E22" s="14">
        <v>2474</v>
      </c>
      <c r="F22" s="14">
        <v>16225</v>
      </c>
      <c r="G22" s="14">
        <v>21490</v>
      </c>
      <c r="H22" s="14">
        <v>19498</v>
      </c>
      <c r="I22" s="14">
        <v>25081</v>
      </c>
      <c r="J22" s="14">
        <v>14583</v>
      </c>
      <c r="K22" s="14">
        <v>27453</v>
      </c>
      <c r="L22" s="14">
        <v>7911</v>
      </c>
      <c r="M22" s="14">
        <v>4548</v>
      </c>
      <c r="N22" s="12">
        <f t="shared" si="7"/>
        <v>201279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491</v>
      </c>
      <c r="C23" s="14">
        <v>375</v>
      </c>
      <c r="D23" s="14">
        <v>281</v>
      </c>
      <c r="E23" s="14">
        <v>50</v>
      </c>
      <c r="F23" s="14">
        <v>302</v>
      </c>
      <c r="G23" s="14">
        <v>544</v>
      </c>
      <c r="H23" s="14">
        <v>347</v>
      </c>
      <c r="I23" s="14">
        <v>366</v>
      </c>
      <c r="J23" s="14">
        <v>273</v>
      </c>
      <c r="K23" s="14">
        <v>383</v>
      </c>
      <c r="L23" s="14">
        <v>134</v>
      </c>
      <c r="M23" s="14">
        <v>66</v>
      </c>
      <c r="N23" s="12">
        <f t="shared" si="7"/>
        <v>3612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65240</v>
      </c>
      <c r="C24" s="14">
        <f>C25+C26</f>
        <v>43527</v>
      </c>
      <c r="D24" s="14">
        <f>D25+D26</f>
        <v>46874</v>
      </c>
      <c r="E24" s="14">
        <f>E25+E26</f>
        <v>7483</v>
      </c>
      <c r="F24" s="14">
        <f aca="true" t="shared" si="8" ref="F24:M24">F25+F26</f>
        <v>45275</v>
      </c>
      <c r="G24" s="14">
        <f t="shared" si="8"/>
        <v>63455</v>
      </c>
      <c r="H24" s="14">
        <f t="shared" si="8"/>
        <v>53089</v>
      </c>
      <c r="I24" s="14">
        <f t="shared" si="8"/>
        <v>50520</v>
      </c>
      <c r="J24" s="14">
        <f t="shared" si="8"/>
        <v>36534</v>
      </c>
      <c r="K24" s="14">
        <f t="shared" si="8"/>
        <v>42052</v>
      </c>
      <c r="L24" s="14">
        <f t="shared" si="8"/>
        <v>11408</v>
      </c>
      <c r="M24" s="14">
        <f t="shared" si="8"/>
        <v>5738</v>
      </c>
      <c r="N24" s="12">
        <f t="shared" si="7"/>
        <v>471195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35016</v>
      </c>
      <c r="C25" s="14">
        <v>26534</v>
      </c>
      <c r="D25" s="14">
        <v>29432</v>
      </c>
      <c r="E25" s="14">
        <v>4797</v>
      </c>
      <c r="F25" s="14">
        <v>27527</v>
      </c>
      <c r="G25" s="14">
        <v>40014</v>
      </c>
      <c r="H25" s="14">
        <v>34965</v>
      </c>
      <c r="I25" s="14">
        <v>29044</v>
      </c>
      <c r="J25" s="14">
        <v>23173</v>
      </c>
      <c r="K25" s="14">
        <v>24846</v>
      </c>
      <c r="L25" s="14">
        <v>7057</v>
      </c>
      <c r="M25" s="14">
        <v>3127</v>
      </c>
      <c r="N25" s="12">
        <f t="shared" si="7"/>
        <v>285532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30224</v>
      </c>
      <c r="C26" s="14">
        <v>16993</v>
      </c>
      <c r="D26" s="14">
        <v>17442</v>
      </c>
      <c r="E26" s="14">
        <v>2686</v>
      </c>
      <c r="F26" s="14">
        <v>17748</v>
      </c>
      <c r="G26" s="14">
        <v>23441</v>
      </c>
      <c r="H26" s="14">
        <v>18124</v>
      </c>
      <c r="I26" s="14">
        <v>21476</v>
      </c>
      <c r="J26" s="14">
        <v>13361</v>
      </c>
      <c r="K26" s="14">
        <v>17206</v>
      </c>
      <c r="L26" s="14">
        <v>4351</v>
      </c>
      <c r="M26" s="14">
        <v>2611</v>
      </c>
      <c r="N26" s="12">
        <f t="shared" si="7"/>
        <v>185663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464858.37384096</v>
      </c>
      <c r="C36" s="61">
        <f aca="true" t="shared" si="11" ref="C36:M36">C37+C38+C39+C40</f>
        <v>294166.7875705</v>
      </c>
      <c r="D36" s="61">
        <f t="shared" si="11"/>
        <v>336386.4799566</v>
      </c>
      <c r="E36" s="61">
        <f t="shared" si="11"/>
        <v>60829.60631439999</v>
      </c>
      <c r="F36" s="61">
        <f t="shared" si="11"/>
        <v>327626.5836548001</v>
      </c>
      <c r="G36" s="61">
        <f t="shared" si="11"/>
        <v>365520.29199999996</v>
      </c>
      <c r="H36" s="61">
        <f t="shared" si="11"/>
        <v>381139.48279999994</v>
      </c>
      <c r="I36" s="61">
        <f t="shared" si="11"/>
        <v>399708.17935339996</v>
      </c>
      <c r="J36" s="61">
        <f t="shared" si="11"/>
        <v>296389.98710170004</v>
      </c>
      <c r="K36" s="61">
        <f t="shared" si="11"/>
        <v>389969.36383408</v>
      </c>
      <c r="L36" s="61">
        <f t="shared" si="11"/>
        <v>147867.3232856</v>
      </c>
      <c r="M36" s="61">
        <f t="shared" si="11"/>
        <v>80850.0332608</v>
      </c>
      <c r="N36" s="61">
        <f>N37+N38+N39+N40</f>
        <v>3545312.4929728406</v>
      </c>
    </row>
    <row r="37" spans="1:14" ht="18.75" customHeight="1">
      <c r="A37" s="58" t="s">
        <v>55</v>
      </c>
      <c r="B37" s="55">
        <f aca="true" t="shared" si="12" ref="B37:M37">B29*B7</f>
        <v>463014.73919999995</v>
      </c>
      <c r="C37" s="55">
        <f t="shared" si="12"/>
        <v>292650.47239999997</v>
      </c>
      <c r="D37" s="55">
        <f t="shared" si="12"/>
        <v>325088.7536</v>
      </c>
      <c r="E37" s="55">
        <f t="shared" si="12"/>
        <v>60333.7141</v>
      </c>
      <c r="F37" s="55">
        <f t="shared" si="12"/>
        <v>326444.66400000005</v>
      </c>
      <c r="G37" s="55">
        <f t="shared" si="12"/>
        <v>363962.69</v>
      </c>
      <c r="H37" s="55">
        <f t="shared" si="12"/>
        <v>379322.11799999996</v>
      </c>
      <c r="I37" s="55">
        <f t="shared" si="12"/>
        <v>398341.9548</v>
      </c>
      <c r="J37" s="55">
        <f t="shared" si="12"/>
        <v>295140.42610000004</v>
      </c>
      <c r="K37" s="55">
        <f t="shared" si="12"/>
        <v>388542.0627</v>
      </c>
      <c r="L37" s="55">
        <f t="shared" si="12"/>
        <v>147037.688</v>
      </c>
      <c r="M37" s="55">
        <f t="shared" si="12"/>
        <v>80375.74900000001</v>
      </c>
      <c r="N37" s="57">
        <f>SUM(B37:M37)</f>
        <v>3520255.0319000003</v>
      </c>
    </row>
    <row r="38" spans="1:14" ht="18.75" customHeight="1">
      <c r="A38" s="58" t="s">
        <v>56</v>
      </c>
      <c r="B38" s="55">
        <f aca="true" t="shared" si="13" ref="B38:M38">B30*B7</f>
        <v>-1413.44535904</v>
      </c>
      <c r="C38" s="55">
        <f t="shared" si="13"/>
        <v>-876.2048295</v>
      </c>
      <c r="D38" s="55">
        <f t="shared" si="13"/>
        <v>-994.1736434</v>
      </c>
      <c r="E38" s="55">
        <f t="shared" si="13"/>
        <v>-150.3877856</v>
      </c>
      <c r="F38" s="55">
        <f t="shared" si="13"/>
        <v>-979.4803452</v>
      </c>
      <c r="G38" s="55">
        <f t="shared" si="13"/>
        <v>-1104.558</v>
      </c>
      <c r="H38" s="55">
        <f t="shared" si="13"/>
        <v>-1080.1951999999999</v>
      </c>
      <c r="I38" s="55">
        <f t="shared" si="13"/>
        <v>-1180.3754466</v>
      </c>
      <c r="J38" s="55">
        <f t="shared" si="13"/>
        <v>-869.0389983</v>
      </c>
      <c r="K38" s="55">
        <f t="shared" si="13"/>
        <v>-1174.93886592</v>
      </c>
      <c r="L38" s="55">
        <f t="shared" si="13"/>
        <v>-441.5247144</v>
      </c>
      <c r="M38" s="55">
        <f t="shared" si="13"/>
        <v>-244.75573920000002</v>
      </c>
      <c r="N38" s="25">
        <f>SUM(B38:M38)</f>
        <v>-10509.07892716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10130.5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10130.5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-54336.2</v>
      </c>
      <c r="C42" s="25">
        <f aca="true" t="shared" si="15" ref="C42:M42">+C43+C46+C54+C55</f>
        <v>-47363.2</v>
      </c>
      <c r="D42" s="25">
        <f t="shared" si="15"/>
        <v>-40321.8</v>
      </c>
      <c r="E42" s="25">
        <f t="shared" si="15"/>
        <v>-4644.2</v>
      </c>
      <c r="F42" s="25">
        <f t="shared" si="15"/>
        <v>-33352.6</v>
      </c>
      <c r="G42" s="25">
        <f t="shared" si="15"/>
        <v>-57809.4</v>
      </c>
      <c r="H42" s="25">
        <f t="shared" si="15"/>
        <v>-65844.8</v>
      </c>
      <c r="I42" s="25">
        <f t="shared" si="15"/>
        <v>-35632.6</v>
      </c>
      <c r="J42" s="25">
        <f t="shared" si="15"/>
        <v>-42005.2</v>
      </c>
      <c r="K42" s="25">
        <f t="shared" si="15"/>
        <v>-36886.6</v>
      </c>
      <c r="L42" s="25">
        <f t="shared" si="15"/>
        <v>-17518</v>
      </c>
      <c r="M42" s="25">
        <f t="shared" si="15"/>
        <v>-9712.8</v>
      </c>
      <c r="N42" s="25">
        <f>+N43+N46+N54+N55</f>
        <v>-445427.39999999997</v>
      </c>
    </row>
    <row r="43" spans="1:14" ht="18.75" customHeight="1">
      <c r="A43" s="17" t="s">
        <v>60</v>
      </c>
      <c r="B43" s="26">
        <f>B44+B45</f>
        <v>-54336.2</v>
      </c>
      <c r="C43" s="26">
        <f>C44+C45</f>
        <v>-47363.2</v>
      </c>
      <c r="D43" s="26">
        <f>D44+D45</f>
        <v>-40321.8</v>
      </c>
      <c r="E43" s="26">
        <f>E44+E45</f>
        <v>-3644.2</v>
      </c>
      <c r="F43" s="26">
        <f aca="true" t="shared" si="16" ref="F43:M43">F44+F45</f>
        <v>-33352.6</v>
      </c>
      <c r="G43" s="26">
        <f t="shared" si="16"/>
        <v>-57809.4</v>
      </c>
      <c r="H43" s="26">
        <f t="shared" si="16"/>
        <v>-65344.8</v>
      </c>
      <c r="I43" s="26">
        <f t="shared" si="16"/>
        <v>-35632.6</v>
      </c>
      <c r="J43" s="26">
        <f t="shared" si="16"/>
        <v>-42005.2</v>
      </c>
      <c r="K43" s="26">
        <f t="shared" si="16"/>
        <v>-36886.6</v>
      </c>
      <c r="L43" s="26">
        <f t="shared" si="16"/>
        <v>-17518</v>
      </c>
      <c r="M43" s="26">
        <f t="shared" si="16"/>
        <v>-9712.8</v>
      </c>
      <c r="N43" s="25">
        <f aca="true" t="shared" si="17" ref="N43:N55">SUM(B43:M43)</f>
        <v>-443927.39999999997</v>
      </c>
    </row>
    <row r="44" spans="1:25" ht="18.75" customHeight="1">
      <c r="A44" s="13" t="s">
        <v>61</v>
      </c>
      <c r="B44" s="20">
        <f>ROUND(-B9*$D$3,2)</f>
        <v>-54336.2</v>
      </c>
      <c r="C44" s="20">
        <f>ROUND(-C9*$D$3,2)</f>
        <v>-47363.2</v>
      </c>
      <c r="D44" s="20">
        <f>ROUND(-D9*$D$3,2)</f>
        <v>-40321.8</v>
      </c>
      <c r="E44" s="20">
        <f>ROUND(-E9*$D$3,2)</f>
        <v>-3644.2</v>
      </c>
      <c r="F44" s="20">
        <f aca="true" t="shared" si="18" ref="F44:M44">ROUND(-F9*$D$3,2)</f>
        <v>-33352.6</v>
      </c>
      <c r="G44" s="20">
        <f t="shared" si="18"/>
        <v>-57809.4</v>
      </c>
      <c r="H44" s="20">
        <f t="shared" si="18"/>
        <v>-65344.8</v>
      </c>
      <c r="I44" s="20">
        <f t="shared" si="18"/>
        <v>-35632.6</v>
      </c>
      <c r="J44" s="20">
        <f t="shared" si="18"/>
        <v>-42005.2</v>
      </c>
      <c r="K44" s="20">
        <f t="shared" si="18"/>
        <v>-36886.6</v>
      </c>
      <c r="L44" s="20">
        <f t="shared" si="18"/>
        <v>-17518</v>
      </c>
      <c r="M44" s="20">
        <f t="shared" si="18"/>
        <v>-9712.8</v>
      </c>
      <c r="N44" s="47">
        <f t="shared" si="17"/>
        <v>-443927.39999999997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-1000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410522.17384095996</v>
      </c>
      <c r="C57" s="29">
        <f t="shared" si="21"/>
        <v>246803.58757049998</v>
      </c>
      <c r="D57" s="29">
        <f t="shared" si="21"/>
        <v>296064.6799566</v>
      </c>
      <c r="E57" s="29">
        <f t="shared" si="21"/>
        <v>56185.406314399996</v>
      </c>
      <c r="F57" s="29">
        <f t="shared" si="21"/>
        <v>294273.9836548001</v>
      </c>
      <c r="G57" s="29">
        <f t="shared" si="21"/>
        <v>307710.89199999993</v>
      </c>
      <c r="H57" s="29">
        <f t="shared" si="21"/>
        <v>315294.68279999995</v>
      </c>
      <c r="I57" s="29">
        <f t="shared" si="21"/>
        <v>364075.5793534</v>
      </c>
      <c r="J57" s="29">
        <f t="shared" si="21"/>
        <v>254384.78710170003</v>
      </c>
      <c r="K57" s="29">
        <f t="shared" si="21"/>
        <v>353082.76383408</v>
      </c>
      <c r="L57" s="29">
        <f t="shared" si="21"/>
        <v>130349.3232856</v>
      </c>
      <c r="M57" s="29">
        <f t="shared" si="21"/>
        <v>71137.2332608</v>
      </c>
      <c r="N57" s="29">
        <f>SUM(B57:M57)</f>
        <v>3099885.0929728406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410522.17</v>
      </c>
      <c r="C60" s="36">
        <f aca="true" t="shared" si="22" ref="C60:M60">SUM(C61:C74)</f>
        <v>246803.59999999998</v>
      </c>
      <c r="D60" s="36">
        <f t="shared" si="22"/>
        <v>296064.68</v>
      </c>
      <c r="E60" s="36">
        <f t="shared" si="22"/>
        <v>56185.4</v>
      </c>
      <c r="F60" s="36">
        <f t="shared" si="22"/>
        <v>294273.98</v>
      </c>
      <c r="G60" s="36">
        <f t="shared" si="22"/>
        <v>307710.89</v>
      </c>
      <c r="H60" s="36">
        <f t="shared" si="22"/>
        <v>315294.68</v>
      </c>
      <c r="I60" s="36">
        <f t="shared" si="22"/>
        <v>364075.58</v>
      </c>
      <c r="J60" s="36">
        <f t="shared" si="22"/>
        <v>254384.79</v>
      </c>
      <c r="K60" s="36">
        <f t="shared" si="22"/>
        <v>353082.76</v>
      </c>
      <c r="L60" s="36">
        <f t="shared" si="22"/>
        <v>130349.33</v>
      </c>
      <c r="M60" s="36">
        <f t="shared" si="22"/>
        <v>71137.23</v>
      </c>
      <c r="N60" s="29">
        <f>SUM(N61:N74)</f>
        <v>3099885.0900000003</v>
      </c>
    </row>
    <row r="61" spans="1:15" ht="18.75" customHeight="1">
      <c r="A61" s="17" t="s">
        <v>75</v>
      </c>
      <c r="B61" s="36">
        <v>80310.56</v>
      </c>
      <c r="C61" s="36">
        <v>70378.74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150689.3</v>
      </c>
      <c r="O61"/>
    </row>
    <row r="62" spans="1:15" ht="18.75" customHeight="1">
      <c r="A62" s="17" t="s">
        <v>76</v>
      </c>
      <c r="B62" s="36">
        <v>330211.61</v>
      </c>
      <c r="C62" s="36">
        <v>176424.86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506636.47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296064.68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296064.68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56185.4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56185.4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294273.98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294273.98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307710.89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307710.89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248891.7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248891.7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66402.98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66402.98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364075.58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364075.58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254384.79</v>
      </c>
      <c r="K70" s="35">
        <v>0</v>
      </c>
      <c r="L70" s="35">
        <v>0</v>
      </c>
      <c r="M70" s="35">
        <v>0</v>
      </c>
      <c r="N70" s="29">
        <f t="shared" si="23"/>
        <v>254384.79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353082.76</v>
      </c>
      <c r="L71" s="35">
        <v>0</v>
      </c>
      <c r="M71" s="62"/>
      <c r="N71" s="26">
        <f t="shared" si="23"/>
        <v>353082.76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130349.33</v>
      </c>
      <c r="M72" s="35">
        <v>0</v>
      </c>
      <c r="N72" s="29">
        <f t="shared" si="23"/>
        <v>130349.33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71137.23</v>
      </c>
      <c r="N73" s="26">
        <f t="shared" si="23"/>
        <v>71137.23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2.2797253228923013</v>
      </c>
      <c r="C78" s="45">
        <v>2.264077520144713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1.986783868166317</v>
      </c>
      <c r="C79" s="45">
        <v>1.8756120395407598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1.8213160125304244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2.540813095292594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2.1266720131302908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1.6876918090313047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1.9852556467463476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1.9426836659415492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1.9261838022360043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2.171053019006146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2.0744927138841276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2.4677457157142855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2.418487384409213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2017-03-10T18:30:29Z</dcterms:modified>
  <cp:category/>
  <cp:version/>
  <cp:contentType/>
  <cp:contentStatus/>
</cp:coreProperties>
</file>