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<sst xmlns="http://schemas.openxmlformats.org/spreadsheetml/2006/main" count="105" uniqueCount="103">
  <si>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</si>
  <si>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</si>
  <si>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</si>
  <si>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</si>
  <si>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</si>
  <si>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</si>
  <si>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</si>
  <si>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</si>
  <si>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</si>
  <si>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</si>
  <si>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</si>
  <si>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</si>
  <si>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</si>
  <si>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</si>
  <si>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</si>
  <si>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</si>
  <si>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</si>
  <si>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</si>
  <si>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</si>
  <si>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</si>
  <si>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</si>
  <si>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</si>
  <si>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</si>
  <si>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</si>
  <si>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</si>
  <si>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</si>
  <si>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</si>
  <si>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</si>
  <si>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</si>
  <si>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</si>
  <si>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</si>
  <si>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</si>
  <si>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</si>
  <si>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</si>
  <si>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</si>
  <si>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</si>
  <si>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</si>
  <si>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</si>
  <si>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</si>
  <si>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</si>
  <si>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</si>
  <si>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</si>
  <si>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</si>
  <si>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</si>
  <si>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</si>
  <si>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</si>
  <si>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</si>
  <si>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</si>
  <si>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</si>
  <si>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</si>
  <si>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</si>
  <si>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</si>
  <si>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</si>
  <si>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</si>
  <si>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</si>
  <si>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</si>
  <si>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</si>
  <si>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</si>
  <si>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</si>
  <si>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</si>
  <si>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</si>
  <si>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</si>
  <si>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</si>
  <si>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</si>
  <si>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</si>
  <si>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</si>
  <si>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</si>
  <si>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</si>
  <si>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</si>
  <si>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</si>
  <si>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</si>
  <si>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</si>
  <si>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</si>
  <si>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</si>
  <si>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</si>
  <si>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</si>
  <si>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</si>
  <si>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</si>
  <si>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</si>
  <si>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</si>
  <si>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</si>
  <si>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</si>
  <si>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</si>
  <si>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</si>
  <si>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</si>
  <si>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</si>
  <si>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</si>
  <si>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</si>
  <si>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</si>
  <si>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</si>
  <si>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</si>
  <si>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</si>
  <si>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</si>
  <si>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</si>
  <si>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</si>
  <si>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</si>
  <si>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</si>
  <si>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</si>
  <si>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</si>
  <si>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</si>
  <si>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</si>
  <si>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</si>
  <si>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27/02/17 - VENCIMENTO 13/03/17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</si>
</sst>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296055</v>
      </c>
      <c r="C7" s="10">
        <f>C8+C20+C24</f>
        <v>196643</v>
      </c>
      <c r="D7" s="10">
        <f>D8+D20+D24</f>
        <v>235626</v>
      </c>
      <c r="E7" s="10">
        <f>E8+E20+E24</f>
        <v>31168</v>
      </c>
      <c r="F7" s="10">
        <f aca="true" t="shared" si="0" ref="F7:M7">F8+F20+F24</f>
        <v>180920</v>
      </c>
      <c r="G7" s="10">
        <f t="shared" si="0"/>
        <v>276477</v>
      </c>
      <c r="H7" s="10">
        <f t="shared" si="0"/>
        <v>259863</v>
      </c>
      <c r="I7" s="10">
        <f t="shared" si="0"/>
        <v>261604</v>
      </c>
      <c r="J7" s="10">
        <f t="shared" si="0"/>
        <v>181016</v>
      </c>
      <c r="K7" s="10">
        <f t="shared" si="0"/>
        <v>243266</v>
      </c>
      <c r="L7" s="10">
        <f t="shared" si="0"/>
        <v>83838</v>
      </c>
      <c r="M7" s="10">
        <f t="shared" si="0"/>
        <v>47898</v>
      </c>
      <c r="N7" s="10">
        <f>+N8+N20+N24</f>
        <v>2294374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138632</v>
      </c>
      <c r="C8" s="12">
        <f>+C9+C12+C16</f>
        <v>97341</v>
      </c>
      <c r="D8" s="12">
        <f>+D9+D12+D16</f>
        <v>124783</v>
      </c>
      <c r="E8" s="12">
        <f>+E9+E12+E16</f>
        <v>15397</v>
      </c>
      <c r="F8" s="12">
        <f aca="true" t="shared" si="1" ref="F8:M8">+F9+F12+F16</f>
        <v>89103</v>
      </c>
      <c r="G8" s="12">
        <f t="shared" si="1"/>
        <v>139578</v>
      </c>
      <c r="H8" s="12">
        <f t="shared" si="1"/>
        <v>128726</v>
      </c>
      <c r="I8" s="12">
        <f t="shared" si="1"/>
        <v>133275</v>
      </c>
      <c r="J8" s="12">
        <f t="shared" si="1"/>
        <v>93325</v>
      </c>
      <c r="K8" s="12">
        <f t="shared" si="1"/>
        <v>120213</v>
      </c>
      <c r="L8" s="12">
        <f t="shared" si="1"/>
        <v>45678</v>
      </c>
      <c r="M8" s="12">
        <f t="shared" si="1"/>
        <v>27261</v>
      </c>
      <c r="N8" s="12">
        <f>SUM(B8:M8)</f>
        <v>1153312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15921</v>
      </c>
      <c r="C9" s="14">
        <v>14783</v>
      </c>
      <c r="D9" s="14">
        <v>12609</v>
      </c>
      <c r="E9" s="14">
        <v>1396</v>
      </c>
      <c r="F9" s="14">
        <v>9469</v>
      </c>
      <c r="G9" s="14">
        <v>17799</v>
      </c>
      <c r="H9" s="14">
        <v>21169</v>
      </c>
      <c r="I9" s="14">
        <v>10673</v>
      </c>
      <c r="J9" s="14">
        <v>13326</v>
      </c>
      <c r="K9" s="14">
        <v>11739</v>
      </c>
      <c r="L9" s="14">
        <v>6051</v>
      </c>
      <c r="M9" s="14">
        <v>3824</v>
      </c>
      <c r="N9" s="12">
        <f aca="true" t="shared" si="2" ref="N9:N19">SUM(B9:M9)</f>
        <v>138759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15921</v>
      </c>
      <c r="C10" s="14">
        <f>+C9-C11</f>
        <v>14783</v>
      </c>
      <c r="D10" s="14">
        <f>+D9-D11</f>
        <v>12609</v>
      </c>
      <c r="E10" s="14">
        <f>+E9-E11</f>
        <v>1396</v>
      </c>
      <c r="F10" s="14">
        <f aca="true" t="shared" si="3" ref="F10:M10">+F9-F11</f>
        <v>9469</v>
      </c>
      <c r="G10" s="14">
        <f t="shared" si="3"/>
        <v>17799</v>
      </c>
      <c r="H10" s="14">
        <f t="shared" si="3"/>
        <v>21169</v>
      </c>
      <c r="I10" s="14">
        <f t="shared" si="3"/>
        <v>10673</v>
      </c>
      <c r="J10" s="14">
        <f t="shared" si="3"/>
        <v>13326</v>
      </c>
      <c r="K10" s="14">
        <f t="shared" si="3"/>
        <v>11739</v>
      </c>
      <c r="L10" s="14">
        <f t="shared" si="3"/>
        <v>6051</v>
      </c>
      <c r="M10" s="14">
        <f t="shared" si="3"/>
        <v>3824</v>
      </c>
      <c r="N10" s="12">
        <f t="shared" si="2"/>
        <v>138759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105680</v>
      </c>
      <c r="C12" s="14">
        <f>C13+C14+C15</f>
        <v>72370</v>
      </c>
      <c r="D12" s="14">
        <f>D13+D14+D15</f>
        <v>99507</v>
      </c>
      <c r="E12" s="14">
        <f>E13+E14+E15</f>
        <v>12447</v>
      </c>
      <c r="F12" s="14">
        <f aca="true" t="shared" si="4" ref="F12:M12">F13+F14+F15</f>
        <v>69913</v>
      </c>
      <c r="G12" s="14">
        <f t="shared" si="4"/>
        <v>106716</v>
      </c>
      <c r="H12" s="14">
        <f t="shared" si="4"/>
        <v>94150</v>
      </c>
      <c r="I12" s="14">
        <f t="shared" si="4"/>
        <v>106225</v>
      </c>
      <c r="J12" s="14">
        <f t="shared" si="4"/>
        <v>68854</v>
      </c>
      <c r="K12" s="14">
        <f t="shared" si="4"/>
        <v>91805</v>
      </c>
      <c r="L12" s="14">
        <f t="shared" si="4"/>
        <v>34870</v>
      </c>
      <c r="M12" s="14">
        <f t="shared" si="4"/>
        <v>21026</v>
      </c>
      <c r="N12" s="12">
        <f t="shared" si="2"/>
        <v>883563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52308</v>
      </c>
      <c r="C13" s="14">
        <v>37503</v>
      </c>
      <c r="D13" s="14">
        <v>48498</v>
      </c>
      <c r="E13" s="14">
        <v>6213</v>
      </c>
      <c r="F13" s="14">
        <v>34427</v>
      </c>
      <c r="G13" s="14">
        <v>53480</v>
      </c>
      <c r="H13" s="14">
        <v>48540</v>
      </c>
      <c r="I13" s="14">
        <v>54787</v>
      </c>
      <c r="J13" s="14">
        <v>33960</v>
      </c>
      <c r="K13" s="14">
        <v>44382</v>
      </c>
      <c r="L13" s="14">
        <v>16594</v>
      </c>
      <c r="M13" s="14">
        <v>9797</v>
      </c>
      <c r="N13" s="12">
        <f t="shared" si="2"/>
        <v>440489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52129</v>
      </c>
      <c r="C14" s="14">
        <v>33665</v>
      </c>
      <c r="D14" s="14">
        <v>50067</v>
      </c>
      <c r="E14" s="14">
        <v>6049</v>
      </c>
      <c r="F14" s="14">
        <v>34559</v>
      </c>
      <c r="G14" s="14">
        <v>51247</v>
      </c>
      <c r="H14" s="14">
        <v>44276</v>
      </c>
      <c r="I14" s="14">
        <v>50541</v>
      </c>
      <c r="J14" s="14">
        <v>33994</v>
      </c>
      <c r="K14" s="14">
        <v>46519</v>
      </c>
      <c r="L14" s="14">
        <v>17877</v>
      </c>
      <c r="M14" s="14">
        <v>11044</v>
      </c>
      <c r="N14" s="12">
        <f t="shared" si="2"/>
        <v>431967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1243</v>
      </c>
      <c r="C15" s="14">
        <v>1202</v>
      </c>
      <c r="D15" s="14">
        <v>942</v>
      </c>
      <c r="E15" s="14">
        <v>185</v>
      </c>
      <c r="F15" s="14">
        <v>927</v>
      </c>
      <c r="G15" s="14">
        <v>1989</v>
      </c>
      <c r="H15" s="14">
        <v>1334</v>
      </c>
      <c r="I15" s="14">
        <v>897</v>
      </c>
      <c r="J15" s="14">
        <v>900</v>
      </c>
      <c r="K15" s="14">
        <v>904</v>
      </c>
      <c r="L15" s="14">
        <v>399</v>
      </c>
      <c r="M15" s="14">
        <v>185</v>
      </c>
      <c r="N15" s="12">
        <f t="shared" si="2"/>
        <v>11107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17031</v>
      </c>
      <c r="C16" s="14">
        <f>C17+C18+C19</f>
        <v>10188</v>
      </c>
      <c r="D16" s="14">
        <f>D17+D18+D19</f>
        <v>12667</v>
      </c>
      <c r="E16" s="14">
        <f>E17+E18+E19</f>
        <v>1554</v>
      </c>
      <c r="F16" s="14">
        <f aca="true" t="shared" si="5" ref="F16:M16">F17+F18+F19</f>
        <v>9721</v>
      </c>
      <c r="G16" s="14">
        <f t="shared" si="5"/>
        <v>15063</v>
      </c>
      <c r="H16" s="14">
        <f t="shared" si="5"/>
        <v>13407</v>
      </c>
      <c r="I16" s="14">
        <f t="shared" si="5"/>
        <v>16377</v>
      </c>
      <c r="J16" s="14">
        <f t="shared" si="5"/>
        <v>11145</v>
      </c>
      <c r="K16" s="14">
        <f t="shared" si="5"/>
        <v>16669</v>
      </c>
      <c r="L16" s="14">
        <f t="shared" si="5"/>
        <v>4757</v>
      </c>
      <c r="M16" s="14">
        <f t="shared" si="5"/>
        <v>2411</v>
      </c>
      <c r="N16" s="12">
        <f t="shared" si="2"/>
        <v>130990</v>
      </c>
    </row>
    <row r="17" spans="1:25" ht="18.75" customHeight="1">
      <c r="A17" s="15" t="s">
        <v>16</v>
      </c>
      <c r="B17" s="14">
        <v>13478</v>
      </c>
      <c r="C17" s="14">
        <v>8120</v>
      </c>
      <c r="D17" s="14">
        <v>9257</v>
      </c>
      <c r="E17" s="14">
        <v>1190</v>
      </c>
      <c r="F17" s="14">
        <v>7293</v>
      </c>
      <c r="G17" s="14">
        <v>11636</v>
      </c>
      <c r="H17" s="14">
        <v>10649</v>
      </c>
      <c r="I17" s="14">
        <v>13585</v>
      </c>
      <c r="J17" s="14">
        <v>9024</v>
      </c>
      <c r="K17" s="14">
        <v>13725</v>
      </c>
      <c r="L17" s="14">
        <v>3866</v>
      </c>
      <c r="M17" s="14">
        <v>1929</v>
      </c>
      <c r="N17" s="12">
        <f t="shared" si="2"/>
        <v>103752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3465</v>
      </c>
      <c r="C18" s="14">
        <v>2025</v>
      </c>
      <c r="D18" s="14">
        <v>3349</v>
      </c>
      <c r="E18" s="14">
        <v>360</v>
      </c>
      <c r="F18" s="14">
        <v>2385</v>
      </c>
      <c r="G18" s="14">
        <v>3365</v>
      </c>
      <c r="H18" s="14">
        <v>2703</v>
      </c>
      <c r="I18" s="14">
        <v>2732</v>
      </c>
      <c r="J18" s="14">
        <v>2081</v>
      </c>
      <c r="K18" s="14">
        <v>2909</v>
      </c>
      <c r="L18" s="14">
        <v>875</v>
      </c>
      <c r="M18" s="14">
        <v>475</v>
      </c>
      <c r="N18" s="12">
        <f t="shared" si="2"/>
        <v>26724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88</v>
      </c>
      <c r="C19" s="14">
        <v>43</v>
      </c>
      <c r="D19" s="14">
        <v>61</v>
      </c>
      <c r="E19" s="14">
        <v>4</v>
      </c>
      <c r="F19" s="14">
        <v>43</v>
      </c>
      <c r="G19" s="14">
        <v>62</v>
      </c>
      <c r="H19" s="14">
        <v>55</v>
      </c>
      <c r="I19" s="14">
        <v>60</v>
      </c>
      <c r="J19" s="14">
        <v>40</v>
      </c>
      <c r="K19" s="14">
        <v>35</v>
      </c>
      <c r="L19" s="14">
        <v>16</v>
      </c>
      <c r="M19" s="14">
        <v>7</v>
      </c>
      <c r="N19" s="12">
        <f t="shared" si="2"/>
        <v>514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77110</v>
      </c>
      <c r="C20" s="18">
        <f>C21+C22+C23</f>
        <v>44100</v>
      </c>
      <c r="D20" s="18">
        <f>D21+D22+D23</f>
        <v>50081</v>
      </c>
      <c r="E20" s="18">
        <f>E21+E22+E23</f>
        <v>6349</v>
      </c>
      <c r="F20" s="18">
        <f aca="true" t="shared" si="6" ref="F20:M20">F21+F22+F23</f>
        <v>39255</v>
      </c>
      <c r="G20" s="18">
        <f t="shared" si="6"/>
        <v>57368</v>
      </c>
      <c r="H20" s="18">
        <f t="shared" si="6"/>
        <v>61306</v>
      </c>
      <c r="I20" s="18">
        <f t="shared" si="6"/>
        <v>67374</v>
      </c>
      <c r="J20" s="18">
        <f t="shared" si="6"/>
        <v>41574</v>
      </c>
      <c r="K20" s="18">
        <f t="shared" si="6"/>
        <v>69929</v>
      </c>
      <c r="L20" s="18">
        <f t="shared" si="6"/>
        <v>23038</v>
      </c>
      <c r="M20" s="18">
        <f t="shared" si="6"/>
        <v>12491</v>
      </c>
      <c r="N20" s="12">
        <f aca="true" t="shared" si="7" ref="N20:N26">SUM(B20:M20)</f>
        <v>549975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40062</v>
      </c>
      <c r="C21" s="14">
        <v>24910</v>
      </c>
      <c r="D21" s="14">
        <v>24841</v>
      </c>
      <c r="E21" s="14">
        <v>3339</v>
      </c>
      <c r="F21" s="14">
        <v>20198</v>
      </c>
      <c r="G21" s="14">
        <v>29432</v>
      </c>
      <c r="H21" s="14">
        <v>34124</v>
      </c>
      <c r="I21" s="14">
        <v>36554</v>
      </c>
      <c r="J21" s="14">
        <v>21823</v>
      </c>
      <c r="K21" s="14">
        <v>35797</v>
      </c>
      <c r="L21" s="14">
        <v>11923</v>
      </c>
      <c r="M21" s="14">
        <v>6341</v>
      </c>
      <c r="N21" s="12">
        <f t="shared" si="7"/>
        <v>289344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36380</v>
      </c>
      <c r="C22" s="14">
        <v>18693</v>
      </c>
      <c r="D22" s="14">
        <v>24877</v>
      </c>
      <c r="E22" s="14">
        <v>2944</v>
      </c>
      <c r="F22" s="14">
        <v>18687</v>
      </c>
      <c r="G22" s="14">
        <v>27245</v>
      </c>
      <c r="H22" s="14">
        <v>26659</v>
      </c>
      <c r="I22" s="14">
        <v>30333</v>
      </c>
      <c r="J22" s="14">
        <v>19357</v>
      </c>
      <c r="K22" s="14">
        <v>33557</v>
      </c>
      <c r="L22" s="14">
        <v>10935</v>
      </c>
      <c r="M22" s="14">
        <v>6056</v>
      </c>
      <c r="N22" s="12">
        <f t="shared" si="7"/>
        <v>255723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668</v>
      </c>
      <c r="C23" s="14">
        <v>497</v>
      </c>
      <c r="D23" s="14">
        <v>363</v>
      </c>
      <c r="E23" s="14">
        <v>66</v>
      </c>
      <c r="F23" s="14">
        <v>370</v>
      </c>
      <c r="G23" s="14">
        <v>691</v>
      </c>
      <c r="H23" s="14">
        <v>523</v>
      </c>
      <c r="I23" s="14">
        <v>487</v>
      </c>
      <c r="J23" s="14">
        <v>394</v>
      </c>
      <c r="K23" s="14">
        <v>575</v>
      </c>
      <c r="L23" s="14">
        <v>180</v>
      </c>
      <c r="M23" s="14">
        <v>94</v>
      </c>
      <c r="N23" s="12">
        <f t="shared" si="7"/>
        <v>4908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80313</v>
      </c>
      <c r="C24" s="14">
        <f>C25+C26</f>
        <v>55202</v>
      </c>
      <c r="D24" s="14">
        <f>D25+D26</f>
        <v>60762</v>
      </c>
      <c r="E24" s="14">
        <f>E25+E26</f>
        <v>9422</v>
      </c>
      <c r="F24" s="14">
        <f aca="true" t="shared" si="8" ref="F24:M24">F25+F26</f>
        <v>52562</v>
      </c>
      <c r="G24" s="14">
        <f t="shared" si="8"/>
        <v>79531</v>
      </c>
      <c r="H24" s="14">
        <f t="shared" si="8"/>
        <v>69831</v>
      </c>
      <c r="I24" s="14">
        <f t="shared" si="8"/>
        <v>60955</v>
      </c>
      <c r="J24" s="14">
        <f t="shared" si="8"/>
        <v>46117</v>
      </c>
      <c r="K24" s="14">
        <f t="shared" si="8"/>
        <v>53124</v>
      </c>
      <c r="L24" s="14">
        <f t="shared" si="8"/>
        <v>15122</v>
      </c>
      <c r="M24" s="14">
        <f t="shared" si="8"/>
        <v>8146</v>
      </c>
      <c r="N24" s="12">
        <f t="shared" si="7"/>
        <v>591087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46568</v>
      </c>
      <c r="C25" s="14">
        <v>35686</v>
      </c>
      <c r="D25" s="14">
        <v>39279</v>
      </c>
      <c r="E25" s="14">
        <v>6344</v>
      </c>
      <c r="F25" s="14">
        <v>33116</v>
      </c>
      <c r="G25" s="14">
        <v>52007</v>
      </c>
      <c r="H25" s="14">
        <v>47667</v>
      </c>
      <c r="I25" s="14">
        <v>36350</v>
      </c>
      <c r="J25" s="14">
        <v>30216</v>
      </c>
      <c r="K25" s="14">
        <v>32107</v>
      </c>
      <c r="L25" s="14">
        <v>9474</v>
      </c>
      <c r="M25" s="14">
        <v>4689</v>
      </c>
      <c r="N25" s="12">
        <f t="shared" si="7"/>
        <v>373503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33745</v>
      </c>
      <c r="C26" s="14">
        <v>19516</v>
      </c>
      <c r="D26" s="14">
        <v>21483</v>
      </c>
      <c r="E26" s="14">
        <v>3078</v>
      </c>
      <c r="F26" s="14">
        <v>19446</v>
      </c>
      <c r="G26" s="14">
        <v>27524</v>
      </c>
      <c r="H26" s="14">
        <v>22164</v>
      </c>
      <c r="I26" s="14">
        <v>24605</v>
      </c>
      <c r="J26" s="14">
        <v>15901</v>
      </c>
      <c r="K26" s="14">
        <v>21017</v>
      </c>
      <c r="L26" s="14">
        <v>5648</v>
      </c>
      <c r="M26" s="14">
        <v>3457</v>
      </c>
      <c r="N26" s="12">
        <f t="shared" si="7"/>
        <v>217584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602177.9614602999</v>
      </c>
      <c r="C36" s="61">
        <f aca="true" t="shared" si="11" ref="C36:M36">C37+C38+C39+C40</f>
        <v>386737.26111150003</v>
      </c>
      <c r="D36" s="61">
        <f t="shared" si="11"/>
        <v>438598.2522813</v>
      </c>
      <c r="E36" s="61">
        <f t="shared" si="11"/>
        <v>78996.9718912</v>
      </c>
      <c r="F36" s="61">
        <f t="shared" si="11"/>
        <v>384380.5996860001</v>
      </c>
      <c r="G36" s="61">
        <f t="shared" si="11"/>
        <v>465871.7258</v>
      </c>
      <c r="H36" s="61">
        <f t="shared" si="11"/>
        <v>512462.9167</v>
      </c>
      <c r="I36" s="61">
        <f t="shared" si="11"/>
        <v>503233.5825272</v>
      </c>
      <c r="J36" s="61">
        <f t="shared" si="11"/>
        <v>392304.7968488</v>
      </c>
      <c r="K36" s="61">
        <f t="shared" si="11"/>
        <v>503888.26451616</v>
      </c>
      <c r="L36" s="61">
        <f t="shared" si="11"/>
        <v>206383.46202834</v>
      </c>
      <c r="M36" s="61">
        <f t="shared" si="11"/>
        <v>115529.51906688</v>
      </c>
      <c r="N36" s="61">
        <f>N37+N38+N39+N40</f>
        <v>4590565.31391768</v>
      </c>
    </row>
    <row r="37" spans="1:14" ht="18.75" customHeight="1">
      <c r="A37" s="58" t="s">
        <v>55</v>
      </c>
      <c r="B37" s="55">
        <f aca="true" t="shared" si="12" ref="B37:M37">B29*B7</f>
        <v>600754.806</v>
      </c>
      <c r="C37" s="55">
        <f t="shared" si="12"/>
        <v>385498.9372</v>
      </c>
      <c r="D37" s="55">
        <f t="shared" si="12"/>
        <v>427614.0648</v>
      </c>
      <c r="E37" s="55">
        <f t="shared" si="12"/>
        <v>78546.47679999999</v>
      </c>
      <c r="F37" s="55">
        <f t="shared" si="12"/>
        <v>383369.48000000004</v>
      </c>
      <c r="G37" s="55">
        <f t="shared" si="12"/>
        <v>464619.5985</v>
      </c>
      <c r="H37" s="55">
        <f t="shared" si="12"/>
        <v>511020.5895</v>
      </c>
      <c r="I37" s="55">
        <f t="shared" si="12"/>
        <v>502175.0384</v>
      </c>
      <c r="J37" s="55">
        <f t="shared" si="12"/>
        <v>391338.4904</v>
      </c>
      <c r="K37" s="55">
        <f t="shared" si="12"/>
        <v>502806.4954</v>
      </c>
      <c r="L37" s="55">
        <f t="shared" si="12"/>
        <v>205730.0682</v>
      </c>
      <c r="M37" s="55">
        <f t="shared" si="12"/>
        <v>115161.16140000001</v>
      </c>
      <c r="N37" s="57">
        <f>SUM(B37:M37)</f>
        <v>4568635.206599999</v>
      </c>
    </row>
    <row r="38" spans="1:14" ht="18.75" customHeight="1">
      <c r="A38" s="58" t="s">
        <v>56</v>
      </c>
      <c r="B38" s="55">
        <f aca="true" t="shared" si="13" ref="B38:M38">B30*B7</f>
        <v>-1833.9245397</v>
      </c>
      <c r="C38" s="55">
        <f t="shared" si="13"/>
        <v>-1154.1960884999999</v>
      </c>
      <c r="D38" s="55">
        <f t="shared" si="13"/>
        <v>-1307.7125187</v>
      </c>
      <c r="E38" s="55">
        <f t="shared" si="13"/>
        <v>-195.7849088</v>
      </c>
      <c r="F38" s="55">
        <f t="shared" si="13"/>
        <v>-1150.280314</v>
      </c>
      <c r="G38" s="55">
        <f t="shared" si="13"/>
        <v>-1410.0327000000002</v>
      </c>
      <c r="H38" s="55">
        <f t="shared" si="13"/>
        <v>-1455.2328</v>
      </c>
      <c r="I38" s="55">
        <f t="shared" si="13"/>
        <v>-1488.0558728</v>
      </c>
      <c r="J38" s="55">
        <f t="shared" si="13"/>
        <v>-1152.2935512000001</v>
      </c>
      <c r="K38" s="55">
        <f t="shared" si="13"/>
        <v>-1520.47088384</v>
      </c>
      <c r="L38" s="55">
        <f t="shared" si="13"/>
        <v>-617.7661716599999</v>
      </c>
      <c r="M38" s="55">
        <f t="shared" si="13"/>
        <v>-350.68233312</v>
      </c>
      <c r="N38" s="25">
        <f>SUM(B38:M38)</f>
        <v>-13636.432682319999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-60499.8</v>
      </c>
      <c r="C42" s="25">
        <f aca="true" t="shared" si="15" ref="C42:M42">+C43+C46+C54+C55</f>
        <v>-56175.4</v>
      </c>
      <c r="D42" s="25">
        <f t="shared" si="15"/>
        <v>-47914.2</v>
      </c>
      <c r="E42" s="25">
        <f t="shared" si="15"/>
        <v>-6304.8</v>
      </c>
      <c r="F42" s="25">
        <f t="shared" si="15"/>
        <v>-35982.2</v>
      </c>
      <c r="G42" s="25">
        <f t="shared" si="15"/>
        <v>-67636.2</v>
      </c>
      <c r="H42" s="25">
        <f t="shared" si="15"/>
        <v>-80942.2</v>
      </c>
      <c r="I42" s="25">
        <f t="shared" si="15"/>
        <v>-40557.4</v>
      </c>
      <c r="J42" s="25">
        <f t="shared" si="15"/>
        <v>-50638.8</v>
      </c>
      <c r="K42" s="25">
        <f t="shared" si="15"/>
        <v>-44608.2</v>
      </c>
      <c r="L42" s="25">
        <f t="shared" si="15"/>
        <v>-22993.8</v>
      </c>
      <c r="M42" s="25">
        <f t="shared" si="15"/>
        <v>-14531.2</v>
      </c>
      <c r="N42" s="25">
        <f>+N43+N46+N54+N55</f>
        <v>-528784.2000000001</v>
      </c>
    </row>
    <row r="43" spans="1:14" ht="18.75" customHeight="1">
      <c r="A43" s="17" t="s">
        <v>60</v>
      </c>
      <c r="B43" s="26">
        <f>B44+B45</f>
        <v>-60499.8</v>
      </c>
      <c r="C43" s="26">
        <f>C44+C45</f>
        <v>-56175.4</v>
      </c>
      <c r="D43" s="26">
        <f>D44+D45</f>
        <v>-47914.2</v>
      </c>
      <c r="E43" s="26">
        <f>E44+E45</f>
        <v>-5304.8</v>
      </c>
      <c r="F43" s="26">
        <f aca="true" t="shared" si="16" ref="F43:M43">F44+F45</f>
        <v>-35982.2</v>
      </c>
      <c r="G43" s="26">
        <f t="shared" si="16"/>
        <v>-67636.2</v>
      </c>
      <c r="H43" s="26">
        <f t="shared" si="16"/>
        <v>-80442.2</v>
      </c>
      <c r="I43" s="26">
        <f t="shared" si="16"/>
        <v>-40557.4</v>
      </c>
      <c r="J43" s="26">
        <f t="shared" si="16"/>
        <v>-50638.8</v>
      </c>
      <c r="K43" s="26">
        <f t="shared" si="16"/>
        <v>-44608.2</v>
      </c>
      <c r="L43" s="26">
        <f t="shared" si="16"/>
        <v>-22993.8</v>
      </c>
      <c r="M43" s="26">
        <f t="shared" si="16"/>
        <v>-14531.2</v>
      </c>
      <c r="N43" s="25">
        <f aca="true" t="shared" si="17" ref="N43:N55">SUM(B43:M43)</f>
        <v>-527284.2000000001</v>
      </c>
    </row>
    <row r="44" spans="1:25" ht="18.75" customHeight="1">
      <c r="A44" s="13" t="s">
        <v>61</v>
      </c>
      <c r="B44" s="20">
        <f>ROUND(-B9*$D$3,2)</f>
        <v>-60499.8</v>
      </c>
      <c r="C44" s="20">
        <f>ROUND(-C9*$D$3,2)</f>
        <v>-56175.4</v>
      </c>
      <c r="D44" s="20">
        <f>ROUND(-D9*$D$3,2)</f>
        <v>-47914.2</v>
      </c>
      <c r="E44" s="20">
        <f>ROUND(-E9*$D$3,2)</f>
        <v>-5304.8</v>
      </c>
      <c r="F44" s="20">
        <f aca="true" t="shared" si="18" ref="F44:M44">ROUND(-F9*$D$3,2)</f>
        <v>-35982.2</v>
      </c>
      <c r="G44" s="20">
        <f t="shared" si="18"/>
        <v>-67636.2</v>
      </c>
      <c r="H44" s="20">
        <f t="shared" si="18"/>
        <v>-80442.2</v>
      </c>
      <c r="I44" s="20">
        <f t="shared" si="18"/>
        <v>-40557.4</v>
      </c>
      <c r="J44" s="20">
        <f t="shared" si="18"/>
        <v>-50638.8</v>
      </c>
      <c r="K44" s="20">
        <f t="shared" si="18"/>
        <v>-44608.2</v>
      </c>
      <c r="L44" s="20">
        <f t="shared" si="18"/>
        <v>-22993.8</v>
      </c>
      <c r="M44" s="20">
        <f t="shared" si="18"/>
        <v>-14531.2</v>
      </c>
      <c r="N44" s="47">
        <f t="shared" si="17"/>
        <v>-527284.2000000001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541678.1614602999</v>
      </c>
      <c r="C57" s="29">
        <f t="shared" si="21"/>
        <v>330561.8611115</v>
      </c>
      <c r="D57" s="29">
        <f t="shared" si="21"/>
        <v>390684.0522813</v>
      </c>
      <c r="E57" s="29">
        <f t="shared" si="21"/>
        <v>72692.17189119999</v>
      </c>
      <c r="F57" s="29">
        <f t="shared" si="21"/>
        <v>348398.3996860001</v>
      </c>
      <c r="G57" s="29">
        <f t="shared" si="21"/>
        <v>398235.5258</v>
      </c>
      <c r="H57" s="29">
        <f t="shared" si="21"/>
        <v>431520.7167</v>
      </c>
      <c r="I57" s="29">
        <f t="shared" si="21"/>
        <v>462676.18252719997</v>
      </c>
      <c r="J57" s="29">
        <f t="shared" si="21"/>
        <v>341665.9968488</v>
      </c>
      <c r="K57" s="29">
        <f t="shared" si="21"/>
        <v>459280.06451616</v>
      </c>
      <c r="L57" s="29">
        <f t="shared" si="21"/>
        <v>183389.66202834</v>
      </c>
      <c r="M57" s="29">
        <f t="shared" si="21"/>
        <v>100998.31906688001</v>
      </c>
      <c r="N57" s="29">
        <f>SUM(B57:M57)</f>
        <v>4061781.11391768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541678.1699999999</v>
      </c>
      <c r="C60" s="36">
        <f aca="true" t="shared" si="22" ref="C60:M60">SUM(C61:C74)</f>
        <v>330561.86</v>
      </c>
      <c r="D60" s="36">
        <f t="shared" si="22"/>
        <v>390684.05</v>
      </c>
      <c r="E60" s="36">
        <f t="shared" si="22"/>
        <v>72692.18</v>
      </c>
      <c r="F60" s="36">
        <f t="shared" si="22"/>
        <v>348398.4</v>
      </c>
      <c r="G60" s="36">
        <f t="shared" si="22"/>
        <v>398235.53</v>
      </c>
      <c r="H60" s="36">
        <f t="shared" si="22"/>
        <v>431520.72</v>
      </c>
      <c r="I60" s="36">
        <f t="shared" si="22"/>
        <v>462676.18</v>
      </c>
      <c r="J60" s="36">
        <f t="shared" si="22"/>
        <v>341666</v>
      </c>
      <c r="K60" s="36">
        <f t="shared" si="22"/>
        <v>459280.07</v>
      </c>
      <c r="L60" s="36">
        <f t="shared" si="22"/>
        <v>183389.66</v>
      </c>
      <c r="M60" s="36">
        <f t="shared" si="22"/>
        <v>100998.32</v>
      </c>
      <c r="N60" s="29">
        <f>SUM(N61:N74)</f>
        <v>4061781.1400000006</v>
      </c>
    </row>
    <row r="61" spans="1:15" ht="18.75" customHeight="1">
      <c r="A61" s="17" t="s">
        <v>75</v>
      </c>
      <c r="B61" s="36">
        <v>100883.37</v>
      </c>
      <c r="C61" s="36">
        <v>97752.7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198636.07</v>
      </c>
      <c r="O61"/>
    </row>
    <row r="62" spans="1:15" ht="18.75" customHeight="1">
      <c r="A62" s="17" t="s">
        <v>76</v>
      </c>
      <c r="B62" s="36">
        <v>440794.8</v>
      </c>
      <c r="C62" s="36">
        <v>232809.16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673603.96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390684.05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390684.05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72692.18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72692.18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348398.4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348398.4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398235.53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398235.53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339912.5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339912.5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91608.22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91608.22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462676.18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462676.18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341666</v>
      </c>
      <c r="K70" s="35">
        <v>0</v>
      </c>
      <c r="L70" s="35">
        <v>0</v>
      </c>
      <c r="M70" s="35">
        <v>0</v>
      </c>
      <c r="N70" s="29">
        <f t="shared" si="23"/>
        <v>341666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459280.07</v>
      </c>
      <c r="L71" s="35">
        <v>0</v>
      </c>
      <c r="M71" s="62"/>
      <c r="N71" s="26">
        <f t="shared" si="23"/>
        <v>459280.07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183389.66</v>
      </c>
      <c r="M72" s="35">
        <v>0</v>
      </c>
      <c r="N72" s="29">
        <f t="shared" si="23"/>
        <v>183389.66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100998.32</v>
      </c>
      <c r="N73" s="26">
        <f t="shared" si="23"/>
        <v>100998.32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2.2927121691920234</v>
      </c>
      <c r="C78" s="45">
        <v>2.238826992607196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1.9833950685141735</v>
      </c>
      <c r="C79" s="45">
        <v>1.8720977398264784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1.8184230614673254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2.534553769609856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2.124588766780898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1.6850288660539576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1.981655955940594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1.9385171249330315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1.9236463606336294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2.1672382377734563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2.0713468570049245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2.4616935283324985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2.4119904602881124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2017-03-10T18:28:33Z</dcterms:modified>
  <cp:category/>
  <cp:version/>
  <cp:contentType/>
  <cp:contentStatus/>
</cp:coreProperties>
</file>