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<sst xmlns="http://schemas.openxmlformats.org/spreadsheetml/2006/main" count="105" uniqueCount="103">
  <si>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</si>
  <si>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</si>
  <si>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</si>
  <si>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</si>
  <si>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</si>
  <si>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</si>
  <si>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</si>
  <si>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</si>
  <si>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</si>
  <si>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</si>
  <si>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</si>
  <si>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</si>
  <si>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</si>
  <si>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</si>
  <si>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</si>
  <si>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</si>
  <si>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</si>
  <si>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</si>
  <si>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</si>
  <si>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</si>
  <si>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</si>
  <si>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</si>
  <si>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</si>
  <si>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</si>
  <si>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</si>
  <si>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</si>
  <si>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</si>
  <si>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</si>
  <si>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</si>
  <si>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</si>
  <si>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</si>
  <si>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</si>
  <si>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</si>
  <si>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</si>
  <si>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</si>
  <si>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</si>
  <si>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</si>
  <si>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</si>
  <si>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</si>
  <si>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</si>
  <si>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</si>
  <si>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</si>
  <si>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</si>
  <si>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</si>
  <si>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</si>
  <si>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</si>
  <si>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</si>
  <si>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</si>
  <si>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</si>
  <si>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</si>
  <si>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</si>
  <si>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</si>
  <si>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</si>
  <si>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</si>
  <si>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</si>
  <si>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</si>
  <si>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</si>
  <si>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</si>
  <si>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</si>
  <si>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</si>
  <si>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</si>
  <si>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</si>
  <si>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</si>
  <si>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</si>
  <si>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</si>
  <si>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</si>
  <si>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</si>
  <si>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</si>
  <si>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</si>
  <si>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</si>
  <si>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</si>
  <si>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</si>
  <si>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</si>
  <si>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</si>
  <si>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</si>
  <si>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</si>
  <si>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</si>
  <si>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</si>
  <si>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</si>
  <si>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</si>
  <si>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</si>
  <si>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</si>
  <si>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</si>
  <si>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</si>
  <si>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</si>
  <si>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</si>
  <si>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</si>
  <si>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</si>
  <si>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</si>
  <si>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</si>
  <si>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</si>
  <si>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</si>
  <si>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</si>
  <si>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</si>
  <si>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</si>
  <si>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</si>
  <si>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</si>
  <si>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</si>
  <si>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</si>
  <si>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</si>
  <si>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</si>
  <si>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</si>
  <si>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25/02/17 - VENCIMENTO 13/03/17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</si>
</sst>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327173</v>
      </c>
      <c r="C7" s="10">
        <f>C8+C20+C24</f>
        <v>214517</v>
      </c>
      <c r="D7" s="10">
        <f>D8+D20+D24</f>
        <v>268187</v>
      </c>
      <c r="E7" s="10">
        <f>E8+E20+E24</f>
        <v>37596</v>
      </c>
      <c r="F7" s="10">
        <f aca="true" t="shared" si="0" ref="F7:M7">F8+F20+F24</f>
        <v>202637</v>
      </c>
      <c r="G7" s="10">
        <f t="shared" si="0"/>
        <v>315646</v>
      </c>
      <c r="H7" s="10">
        <f t="shared" si="0"/>
        <v>286963</v>
      </c>
      <c r="I7" s="10">
        <f t="shared" si="0"/>
        <v>289259</v>
      </c>
      <c r="J7" s="10">
        <f t="shared" si="0"/>
        <v>200604</v>
      </c>
      <c r="K7" s="10">
        <f t="shared" si="0"/>
        <v>264167</v>
      </c>
      <c r="L7" s="10">
        <f t="shared" si="0"/>
        <v>86267</v>
      </c>
      <c r="M7" s="10">
        <f t="shared" si="0"/>
        <v>49861</v>
      </c>
      <c r="N7" s="10">
        <f>+N8+N20+N24</f>
        <v>2542877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154348</v>
      </c>
      <c r="C8" s="12">
        <f>+C9+C12+C16</f>
        <v>108791</v>
      </c>
      <c r="D8" s="12">
        <f>+D9+D12+D16</f>
        <v>142535</v>
      </c>
      <c r="E8" s="12">
        <f>+E9+E12+E16</f>
        <v>18381</v>
      </c>
      <c r="F8" s="12">
        <f aca="true" t="shared" si="1" ref="F8:M8">+F9+F12+F16</f>
        <v>100518</v>
      </c>
      <c r="G8" s="12">
        <f t="shared" si="1"/>
        <v>160615</v>
      </c>
      <c r="H8" s="12">
        <f t="shared" si="1"/>
        <v>145314</v>
      </c>
      <c r="I8" s="12">
        <f t="shared" si="1"/>
        <v>146397</v>
      </c>
      <c r="J8" s="12">
        <f t="shared" si="1"/>
        <v>104943</v>
      </c>
      <c r="K8" s="12">
        <f t="shared" si="1"/>
        <v>131237</v>
      </c>
      <c r="L8" s="12">
        <f t="shared" si="1"/>
        <v>47464</v>
      </c>
      <c r="M8" s="12">
        <f t="shared" si="1"/>
        <v>28947</v>
      </c>
      <c r="N8" s="12">
        <f>SUM(B8:M8)</f>
        <v>1289490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19542</v>
      </c>
      <c r="C9" s="14">
        <v>17425</v>
      </c>
      <c r="D9" s="14">
        <v>15860</v>
      </c>
      <c r="E9" s="14">
        <v>1576</v>
      </c>
      <c r="F9" s="14">
        <v>11633</v>
      </c>
      <c r="G9" s="14">
        <v>21784</v>
      </c>
      <c r="H9" s="14">
        <v>25383</v>
      </c>
      <c r="I9" s="14">
        <v>12792</v>
      </c>
      <c r="J9" s="14">
        <v>15923</v>
      </c>
      <c r="K9" s="14">
        <v>13778</v>
      </c>
      <c r="L9" s="14">
        <v>6645</v>
      </c>
      <c r="M9" s="14">
        <v>4138</v>
      </c>
      <c r="N9" s="12">
        <f aca="true" t="shared" si="2" ref="N9:N19">SUM(B9:M9)</f>
        <v>166479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19542</v>
      </c>
      <c r="C10" s="14">
        <f>+C9-C11</f>
        <v>17425</v>
      </c>
      <c r="D10" s="14">
        <f>+D9-D11</f>
        <v>15860</v>
      </c>
      <c r="E10" s="14">
        <f>+E9-E11</f>
        <v>1576</v>
      </c>
      <c r="F10" s="14">
        <f aca="true" t="shared" si="3" ref="F10:M10">+F9-F11</f>
        <v>11633</v>
      </c>
      <c r="G10" s="14">
        <f t="shared" si="3"/>
        <v>21784</v>
      </c>
      <c r="H10" s="14">
        <f t="shared" si="3"/>
        <v>25383</v>
      </c>
      <c r="I10" s="14">
        <f t="shared" si="3"/>
        <v>12792</v>
      </c>
      <c r="J10" s="14">
        <f t="shared" si="3"/>
        <v>15923</v>
      </c>
      <c r="K10" s="14">
        <f t="shared" si="3"/>
        <v>13778</v>
      </c>
      <c r="L10" s="14">
        <f t="shared" si="3"/>
        <v>6645</v>
      </c>
      <c r="M10" s="14">
        <f t="shared" si="3"/>
        <v>4138</v>
      </c>
      <c r="N10" s="12">
        <f t="shared" si="2"/>
        <v>166479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117001</v>
      </c>
      <c r="C12" s="14">
        <f>C13+C14+C15</f>
        <v>80384</v>
      </c>
      <c r="D12" s="14">
        <f>D13+D14+D15</f>
        <v>112775</v>
      </c>
      <c r="E12" s="14">
        <f>E13+E14+E15</f>
        <v>14999</v>
      </c>
      <c r="F12" s="14">
        <f aca="true" t="shared" si="4" ref="F12:M12">F13+F14+F15</f>
        <v>78549</v>
      </c>
      <c r="G12" s="14">
        <f t="shared" si="4"/>
        <v>122107</v>
      </c>
      <c r="H12" s="14">
        <f t="shared" si="4"/>
        <v>105328</v>
      </c>
      <c r="I12" s="14">
        <f t="shared" si="4"/>
        <v>116519</v>
      </c>
      <c r="J12" s="14">
        <f t="shared" si="4"/>
        <v>77043</v>
      </c>
      <c r="K12" s="14">
        <f t="shared" si="4"/>
        <v>100246</v>
      </c>
      <c r="L12" s="14">
        <f t="shared" si="4"/>
        <v>36112</v>
      </c>
      <c r="M12" s="14">
        <f t="shared" si="4"/>
        <v>22344</v>
      </c>
      <c r="N12" s="12">
        <f t="shared" si="2"/>
        <v>983407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61446</v>
      </c>
      <c r="C13" s="14">
        <v>43836</v>
      </c>
      <c r="D13" s="14">
        <v>57983</v>
      </c>
      <c r="E13" s="14">
        <v>7895</v>
      </c>
      <c r="F13" s="14">
        <v>40671</v>
      </c>
      <c r="G13" s="14">
        <v>64104</v>
      </c>
      <c r="H13" s="14">
        <v>57213</v>
      </c>
      <c r="I13" s="14">
        <v>61922</v>
      </c>
      <c r="J13" s="14">
        <v>39767</v>
      </c>
      <c r="K13" s="14">
        <v>49732</v>
      </c>
      <c r="L13" s="14">
        <v>17691</v>
      </c>
      <c r="M13" s="14">
        <v>10599</v>
      </c>
      <c r="N13" s="12">
        <f t="shared" si="2"/>
        <v>512859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54099</v>
      </c>
      <c r="C14" s="14">
        <v>35147</v>
      </c>
      <c r="D14" s="14">
        <v>53646</v>
      </c>
      <c r="E14" s="14">
        <v>6855</v>
      </c>
      <c r="F14" s="14">
        <v>36696</v>
      </c>
      <c r="G14" s="14">
        <v>55485</v>
      </c>
      <c r="H14" s="14">
        <v>46463</v>
      </c>
      <c r="I14" s="14">
        <v>53469</v>
      </c>
      <c r="J14" s="14">
        <v>36137</v>
      </c>
      <c r="K14" s="14">
        <v>49386</v>
      </c>
      <c r="L14" s="14">
        <v>17944</v>
      </c>
      <c r="M14" s="14">
        <v>11527</v>
      </c>
      <c r="N14" s="12">
        <f t="shared" si="2"/>
        <v>456854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1456</v>
      </c>
      <c r="C15" s="14">
        <v>1401</v>
      </c>
      <c r="D15" s="14">
        <v>1146</v>
      </c>
      <c r="E15" s="14">
        <v>249</v>
      </c>
      <c r="F15" s="14">
        <v>1182</v>
      </c>
      <c r="G15" s="14">
        <v>2518</v>
      </c>
      <c r="H15" s="14">
        <v>1652</v>
      </c>
      <c r="I15" s="14">
        <v>1128</v>
      </c>
      <c r="J15" s="14">
        <v>1139</v>
      </c>
      <c r="K15" s="14">
        <v>1128</v>
      </c>
      <c r="L15" s="14">
        <v>477</v>
      </c>
      <c r="M15" s="14">
        <v>218</v>
      </c>
      <c r="N15" s="12">
        <f t="shared" si="2"/>
        <v>13694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17805</v>
      </c>
      <c r="C16" s="14">
        <f>C17+C18+C19</f>
        <v>10982</v>
      </c>
      <c r="D16" s="14">
        <f>D17+D18+D19</f>
        <v>13900</v>
      </c>
      <c r="E16" s="14">
        <f>E17+E18+E19</f>
        <v>1806</v>
      </c>
      <c r="F16" s="14">
        <f aca="true" t="shared" si="5" ref="F16:M16">F17+F18+F19</f>
        <v>10336</v>
      </c>
      <c r="G16" s="14">
        <f t="shared" si="5"/>
        <v>16724</v>
      </c>
      <c r="H16" s="14">
        <f t="shared" si="5"/>
        <v>14603</v>
      </c>
      <c r="I16" s="14">
        <f t="shared" si="5"/>
        <v>17086</v>
      </c>
      <c r="J16" s="14">
        <f t="shared" si="5"/>
        <v>11977</v>
      </c>
      <c r="K16" s="14">
        <f t="shared" si="5"/>
        <v>17213</v>
      </c>
      <c r="L16" s="14">
        <f t="shared" si="5"/>
        <v>4707</v>
      </c>
      <c r="M16" s="14">
        <f t="shared" si="5"/>
        <v>2465</v>
      </c>
      <c r="N16" s="12">
        <f t="shared" si="2"/>
        <v>139604</v>
      </c>
    </row>
    <row r="17" spans="1:25" ht="18.75" customHeight="1">
      <c r="A17" s="15" t="s">
        <v>16</v>
      </c>
      <c r="B17" s="14">
        <v>14627</v>
      </c>
      <c r="C17" s="14">
        <v>9053</v>
      </c>
      <c r="D17" s="14">
        <v>10807</v>
      </c>
      <c r="E17" s="14">
        <v>1447</v>
      </c>
      <c r="F17" s="14">
        <v>8164</v>
      </c>
      <c r="G17" s="14">
        <v>13454</v>
      </c>
      <c r="H17" s="14">
        <v>12068</v>
      </c>
      <c r="I17" s="14">
        <v>14629</v>
      </c>
      <c r="J17" s="14">
        <v>9880</v>
      </c>
      <c r="K17" s="14">
        <v>14282</v>
      </c>
      <c r="L17" s="14">
        <v>3813</v>
      </c>
      <c r="M17" s="14">
        <v>2027</v>
      </c>
      <c r="N17" s="12">
        <f t="shared" si="2"/>
        <v>114251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3072</v>
      </c>
      <c r="C18" s="14">
        <v>1875</v>
      </c>
      <c r="D18" s="14">
        <v>3037</v>
      </c>
      <c r="E18" s="14">
        <v>353</v>
      </c>
      <c r="F18" s="14">
        <v>2122</v>
      </c>
      <c r="G18" s="14">
        <v>3184</v>
      </c>
      <c r="H18" s="14">
        <v>2491</v>
      </c>
      <c r="I18" s="14">
        <v>2407</v>
      </c>
      <c r="J18" s="14">
        <v>2049</v>
      </c>
      <c r="K18" s="14">
        <v>2880</v>
      </c>
      <c r="L18" s="14">
        <v>877</v>
      </c>
      <c r="M18" s="14">
        <v>431</v>
      </c>
      <c r="N18" s="12">
        <f t="shared" si="2"/>
        <v>24778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106</v>
      </c>
      <c r="C19" s="14">
        <v>54</v>
      </c>
      <c r="D19" s="14">
        <v>56</v>
      </c>
      <c r="E19" s="14">
        <v>6</v>
      </c>
      <c r="F19" s="14">
        <v>50</v>
      </c>
      <c r="G19" s="14">
        <v>86</v>
      </c>
      <c r="H19" s="14">
        <v>44</v>
      </c>
      <c r="I19" s="14">
        <v>50</v>
      </c>
      <c r="J19" s="14">
        <v>48</v>
      </c>
      <c r="K19" s="14">
        <v>51</v>
      </c>
      <c r="L19" s="14">
        <v>17</v>
      </c>
      <c r="M19" s="14">
        <v>7</v>
      </c>
      <c r="N19" s="12">
        <f t="shared" si="2"/>
        <v>575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82978</v>
      </c>
      <c r="C20" s="18">
        <f>C21+C22+C23</f>
        <v>46807</v>
      </c>
      <c r="D20" s="18">
        <f>D21+D22+D23</f>
        <v>56784</v>
      </c>
      <c r="E20" s="18">
        <f>E21+E22+E23</f>
        <v>7934</v>
      </c>
      <c r="F20" s="18">
        <f aca="true" t="shared" si="6" ref="F20:M20">F21+F22+F23</f>
        <v>43834</v>
      </c>
      <c r="G20" s="18">
        <f t="shared" si="6"/>
        <v>65665</v>
      </c>
      <c r="H20" s="18">
        <f t="shared" si="6"/>
        <v>65573</v>
      </c>
      <c r="I20" s="18">
        <f t="shared" si="6"/>
        <v>73789</v>
      </c>
      <c r="J20" s="18">
        <f t="shared" si="6"/>
        <v>44802</v>
      </c>
      <c r="K20" s="18">
        <f t="shared" si="6"/>
        <v>74201</v>
      </c>
      <c r="L20" s="18">
        <f t="shared" si="6"/>
        <v>22731</v>
      </c>
      <c r="M20" s="18">
        <f t="shared" si="6"/>
        <v>12553</v>
      </c>
      <c r="N20" s="12">
        <f aca="true" t="shared" si="7" ref="N20:N26">SUM(B20:M20)</f>
        <v>597651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46404</v>
      </c>
      <c r="C21" s="14">
        <v>28639</v>
      </c>
      <c r="D21" s="14">
        <v>31653</v>
      </c>
      <c r="E21" s="14">
        <v>4637</v>
      </c>
      <c r="F21" s="14">
        <v>25073</v>
      </c>
      <c r="G21" s="14">
        <v>37660</v>
      </c>
      <c r="H21" s="14">
        <v>38992</v>
      </c>
      <c r="I21" s="14">
        <v>42216</v>
      </c>
      <c r="J21" s="14">
        <v>25469</v>
      </c>
      <c r="K21" s="14">
        <v>39034</v>
      </c>
      <c r="L21" s="14">
        <v>12123</v>
      </c>
      <c r="M21" s="14">
        <v>6481</v>
      </c>
      <c r="N21" s="12">
        <f t="shared" si="7"/>
        <v>338381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35864</v>
      </c>
      <c r="C22" s="14">
        <v>17600</v>
      </c>
      <c r="D22" s="14">
        <v>24678</v>
      </c>
      <c r="E22" s="14">
        <v>3209</v>
      </c>
      <c r="F22" s="14">
        <v>18302</v>
      </c>
      <c r="G22" s="14">
        <v>27124</v>
      </c>
      <c r="H22" s="14">
        <v>25951</v>
      </c>
      <c r="I22" s="14">
        <v>31019</v>
      </c>
      <c r="J22" s="14">
        <v>18861</v>
      </c>
      <c r="K22" s="14">
        <v>34569</v>
      </c>
      <c r="L22" s="14">
        <v>10416</v>
      </c>
      <c r="M22" s="14">
        <v>5971</v>
      </c>
      <c r="N22" s="12">
        <f t="shared" si="7"/>
        <v>253564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710</v>
      </c>
      <c r="C23" s="14">
        <v>568</v>
      </c>
      <c r="D23" s="14">
        <v>453</v>
      </c>
      <c r="E23" s="14">
        <v>88</v>
      </c>
      <c r="F23" s="14">
        <v>459</v>
      </c>
      <c r="G23" s="14">
        <v>881</v>
      </c>
      <c r="H23" s="14">
        <v>630</v>
      </c>
      <c r="I23" s="14">
        <v>554</v>
      </c>
      <c r="J23" s="14">
        <v>472</v>
      </c>
      <c r="K23" s="14">
        <v>598</v>
      </c>
      <c r="L23" s="14">
        <v>192</v>
      </c>
      <c r="M23" s="14">
        <v>101</v>
      </c>
      <c r="N23" s="12">
        <f t="shared" si="7"/>
        <v>5706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89847</v>
      </c>
      <c r="C24" s="14">
        <f>C25+C26</f>
        <v>58919</v>
      </c>
      <c r="D24" s="14">
        <f>D25+D26</f>
        <v>68868</v>
      </c>
      <c r="E24" s="14">
        <f>E25+E26</f>
        <v>11281</v>
      </c>
      <c r="F24" s="14">
        <f aca="true" t="shared" si="8" ref="F24:M24">F25+F26</f>
        <v>58285</v>
      </c>
      <c r="G24" s="14">
        <f t="shared" si="8"/>
        <v>89366</v>
      </c>
      <c r="H24" s="14">
        <f t="shared" si="8"/>
        <v>76076</v>
      </c>
      <c r="I24" s="14">
        <f t="shared" si="8"/>
        <v>69073</v>
      </c>
      <c r="J24" s="14">
        <f t="shared" si="8"/>
        <v>50859</v>
      </c>
      <c r="K24" s="14">
        <f t="shared" si="8"/>
        <v>58729</v>
      </c>
      <c r="L24" s="14">
        <f t="shared" si="8"/>
        <v>16072</v>
      </c>
      <c r="M24" s="14">
        <f t="shared" si="8"/>
        <v>8361</v>
      </c>
      <c r="N24" s="12">
        <f t="shared" si="7"/>
        <v>655736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50541</v>
      </c>
      <c r="C25" s="14">
        <v>36959</v>
      </c>
      <c r="D25" s="14">
        <v>43020</v>
      </c>
      <c r="E25" s="14">
        <v>7397</v>
      </c>
      <c r="F25" s="14">
        <v>36011</v>
      </c>
      <c r="G25" s="14">
        <v>57425</v>
      </c>
      <c r="H25" s="14">
        <v>50495</v>
      </c>
      <c r="I25" s="14">
        <v>39309</v>
      </c>
      <c r="J25" s="14">
        <v>32359</v>
      </c>
      <c r="K25" s="14">
        <v>34508</v>
      </c>
      <c r="L25" s="14">
        <v>10032</v>
      </c>
      <c r="M25" s="14">
        <v>4687</v>
      </c>
      <c r="N25" s="12">
        <f t="shared" si="7"/>
        <v>402743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39306</v>
      </c>
      <c r="C26" s="14">
        <v>21960</v>
      </c>
      <c r="D26" s="14">
        <v>25848</v>
      </c>
      <c r="E26" s="14">
        <v>3884</v>
      </c>
      <c r="F26" s="14">
        <v>22274</v>
      </c>
      <c r="G26" s="14">
        <v>31941</v>
      </c>
      <c r="H26" s="14">
        <v>25581</v>
      </c>
      <c r="I26" s="14">
        <v>29764</v>
      </c>
      <c r="J26" s="14">
        <v>18500</v>
      </c>
      <c r="K26" s="14">
        <v>24221</v>
      </c>
      <c r="L26" s="14">
        <v>6040</v>
      </c>
      <c r="M26" s="14">
        <v>3674</v>
      </c>
      <c r="N26" s="12">
        <f t="shared" si="7"/>
        <v>252993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665129.8453645798</v>
      </c>
      <c r="C36" s="61">
        <f aca="true" t="shared" si="11" ref="C36:M36">C37+C38+C39+C40</f>
        <v>421672.5392685</v>
      </c>
      <c r="D36" s="61">
        <f t="shared" si="11"/>
        <v>497509.24315935</v>
      </c>
      <c r="E36" s="61">
        <f t="shared" si="11"/>
        <v>95155.7965664</v>
      </c>
      <c r="F36" s="61">
        <f t="shared" si="11"/>
        <v>430260.8470858501</v>
      </c>
      <c r="G36" s="61">
        <f t="shared" si="11"/>
        <v>531495.4684</v>
      </c>
      <c r="H36" s="61">
        <f t="shared" si="11"/>
        <v>565603.3067000001</v>
      </c>
      <c r="I36" s="61">
        <f t="shared" si="11"/>
        <v>556162.8133562</v>
      </c>
      <c r="J36" s="61">
        <f t="shared" si="11"/>
        <v>434527.4027172</v>
      </c>
      <c r="K36" s="61">
        <f t="shared" si="11"/>
        <v>546957.9051499199</v>
      </c>
      <c r="L36" s="61">
        <f t="shared" si="11"/>
        <v>212326.08687181</v>
      </c>
      <c r="M36" s="61">
        <f t="shared" si="11"/>
        <v>120234.78798016</v>
      </c>
      <c r="N36" s="61">
        <f>N37+N38+N39+N40</f>
        <v>5077036.042619971</v>
      </c>
    </row>
    <row r="37" spans="1:14" ht="18.75" customHeight="1">
      <c r="A37" s="58" t="s">
        <v>55</v>
      </c>
      <c r="B37" s="55">
        <f aca="true" t="shared" si="12" ref="B37:M37">B29*B7</f>
        <v>663899.4515999999</v>
      </c>
      <c r="C37" s="55">
        <f t="shared" si="12"/>
        <v>420539.12679999997</v>
      </c>
      <c r="D37" s="55">
        <f t="shared" si="12"/>
        <v>486705.76759999996</v>
      </c>
      <c r="E37" s="55">
        <f t="shared" si="12"/>
        <v>94745.67959999999</v>
      </c>
      <c r="F37" s="55">
        <f t="shared" si="12"/>
        <v>429387.8030000001</v>
      </c>
      <c r="G37" s="55">
        <f t="shared" si="12"/>
        <v>530443.103</v>
      </c>
      <c r="H37" s="55">
        <f t="shared" si="12"/>
        <v>564312.7395</v>
      </c>
      <c r="I37" s="55">
        <f t="shared" si="12"/>
        <v>555261.5764</v>
      </c>
      <c r="J37" s="55">
        <f t="shared" si="12"/>
        <v>433685.78760000004</v>
      </c>
      <c r="K37" s="55">
        <f t="shared" si="12"/>
        <v>546006.7723</v>
      </c>
      <c r="L37" s="55">
        <f t="shared" si="12"/>
        <v>211690.5913</v>
      </c>
      <c r="M37" s="55">
        <f t="shared" si="12"/>
        <v>119880.80230000001</v>
      </c>
      <c r="N37" s="57">
        <f>SUM(B37:M37)</f>
        <v>5056559.201</v>
      </c>
    </row>
    <row r="38" spans="1:14" ht="18.75" customHeight="1">
      <c r="A38" s="58" t="s">
        <v>56</v>
      </c>
      <c r="B38" s="55">
        <f aca="true" t="shared" si="13" ref="B38:M38">B30*B7</f>
        <v>-2026.68623542</v>
      </c>
      <c r="C38" s="55">
        <f t="shared" si="13"/>
        <v>-1259.1075315</v>
      </c>
      <c r="D38" s="55">
        <f t="shared" si="13"/>
        <v>-1488.42444065</v>
      </c>
      <c r="E38" s="55">
        <f t="shared" si="13"/>
        <v>-236.1630336</v>
      </c>
      <c r="F38" s="55">
        <f t="shared" si="13"/>
        <v>-1288.35591415</v>
      </c>
      <c r="G38" s="55">
        <f t="shared" si="13"/>
        <v>-1609.7946000000002</v>
      </c>
      <c r="H38" s="55">
        <f t="shared" si="13"/>
        <v>-1606.9928</v>
      </c>
      <c r="I38" s="55">
        <f t="shared" si="13"/>
        <v>-1645.3630438</v>
      </c>
      <c r="J38" s="55">
        <f t="shared" si="13"/>
        <v>-1276.9848828</v>
      </c>
      <c r="K38" s="55">
        <f t="shared" si="13"/>
        <v>-1651.1071500799999</v>
      </c>
      <c r="L38" s="55">
        <f t="shared" si="13"/>
        <v>-635.66442819</v>
      </c>
      <c r="M38" s="55">
        <f t="shared" si="13"/>
        <v>-365.05431984</v>
      </c>
      <c r="N38" s="25">
        <f>SUM(B38:M38)</f>
        <v>-15089.698380029999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-74259.6</v>
      </c>
      <c r="C42" s="25">
        <f aca="true" t="shared" si="15" ref="C42:M42">+C43+C46+C54+C55</f>
        <v>-66215</v>
      </c>
      <c r="D42" s="25">
        <f t="shared" si="15"/>
        <v>-60268</v>
      </c>
      <c r="E42" s="25">
        <f t="shared" si="15"/>
        <v>-6988.8</v>
      </c>
      <c r="F42" s="25">
        <f t="shared" si="15"/>
        <v>-44205.4</v>
      </c>
      <c r="G42" s="25">
        <f t="shared" si="15"/>
        <v>-82779.2</v>
      </c>
      <c r="H42" s="25">
        <f t="shared" si="15"/>
        <v>-96955.4</v>
      </c>
      <c r="I42" s="25">
        <f t="shared" si="15"/>
        <v>-48609.6</v>
      </c>
      <c r="J42" s="25">
        <f t="shared" si="15"/>
        <v>-60507.4</v>
      </c>
      <c r="K42" s="25">
        <f t="shared" si="15"/>
        <v>-52356.4</v>
      </c>
      <c r="L42" s="25">
        <f t="shared" si="15"/>
        <v>-25251</v>
      </c>
      <c r="M42" s="25">
        <f t="shared" si="15"/>
        <v>-15724.4</v>
      </c>
      <c r="N42" s="25">
        <f>+N43+N46+N54+N55</f>
        <v>-634120.2000000001</v>
      </c>
    </row>
    <row r="43" spans="1:14" ht="18.75" customHeight="1">
      <c r="A43" s="17" t="s">
        <v>60</v>
      </c>
      <c r="B43" s="26">
        <f>B44+B45</f>
        <v>-74259.6</v>
      </c>
      <c r="C43" s="26">
        <f>C44+C45</f>
        <v>-66215</v>
      </c>
      <c r="D43" s="26">
        <f>D44+D45</f>
        <v>-60268</v>
      </c>
      <c r="E43" s="26">
        <f>E44+E45</f>
        <v>-5988.8</v>
      </c>
      <c r="F43" s="26">
        <f aca="true" t="shared" si="16" ref="F43:M43">F44+F45</f>
        <v>-44205.4</v>
      </c>
      <c r="G43" s="26">
        <f t="shared" si="16"/>
        <v>-82779.2</v>
      </c>
      <c r="H43" s="26">
        <f t="shared" si="16"/>
        <v>-96455.4</v>
      </c>
      <c r="I43" s="26">
        <f t="shared" si="16"/>
        <v>-48609.6</v>
      </c>
      <c r="J43" s="26">
        <f t="shared" si="16"/>
        <v>-60507.4</v>
      </c>
      <c r="K43" s="26">
        <f t="shared" si="16"/>
        <v>-52356.4</v>
      </c>
      <c r="L43" s="26">
        <f t="shared" si="16"/>
        <v>-25251</v>
      </c>
      <c r="M43" s="26">
        <f t="shared" si="16"/>
        <v>-15724.4</v>
      </c>
      <c r="N43" s="25">
        <f aca="true" t="shared" si="17" ref="N43:N55">SUM(B43:M43)</f>
        <v>-632620.2000000001</v>
      </c>
    </row>
    <row r="44" spans="1:25" ht="18.75" customHeight="1">
      <c r="A44" s="13" t="s">
        <v>61</v>
      </c>
      <c r="B44" s="20">
        <f>ROUND(-B9*$D$3,2)</f>
        <v>-74259.6</v>
      </c>
      <c r="C44" s="20">
        <f>ROUND(-C9*$D$3,2)</f>
        <v>-66215</v>
      </c>
      <c r="D44" s="20">
        <f>ROUND(-D9*$D$3,2)</f>
        <v>-60268</v>
      </c>
      <c r="E44" s="20">
        <f>ROUND(-E9*$D$3,2)</f>
        <v>-5988.8</v>
      </c>
      <c r="F44" s="20">
        <f aca="true" t="shared" si="18" ref="F44:M44">ROUND(-F9*$D$3,2)</f>
        <v>-44205.4</v>
      </c>
      <c r="G44" s="20">
        <f t="shared" si="18"/>
        <v>-82779.2</v>
      </c>
      <c r="H44" s="20">
        <f t="shared" si="18"/>
        <v>-96455.4</v>
      </c>
      <c r="I44" s="20">
        <f t="shared" si="18"/>
        <v>-48609.6</v>
      </c>
      <c r="J44" s="20">
        <f t="shared" si="18"/>
        <v>-60507.4</v>
      </c>
      <c r="K44" s="20">
        <f t="shared" si="18"/>
        <v>-52356.4</v>
      </c>
      <c r="L44" s="20">
        <f t="shared" si="18"/>
        <v>-25251</v>
      </c>
      <c r="M44" s="20">
        <f t="shared" si="18"/>
        <v>-15724.4</v>
      </c>
      <c r="N44" s="47">
        <f t="shared" si="17"/>
        <v>-632620.2000000001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590870.2453645798</v>
      </c>
      <c r="C57" s="29">
        <f t="shared" si="21"/>
        <v>355457.5392685</v>
      </c>
      <c r="D57" s="29">
        <f t="shared" si="21"/>
        <v>437241.24315935</v>
      </c>
      <c r="E57" s="29">
        <f t="shared" si="21"/>
        <v>88166.99656639999</v>
      </c>
      <c r="F57" s="29">
        <f t="shared" si="21"/>
        <v>386055.44708585006</v>
      </c>
      <c r="G57" s="29">
        <f t="shared" si="21"/>
        <v>448716.2684</v>
      </c>
      <c r="H57" s="29">
        <f t="shared" si="21"/>
        <v>468647.90670000005</v>
      </c>
      <c r="I57" s="29">
        <f t="shared" si="21"/>
        <v>507553.2133562</v>
      </c>
      <c r="J57" s="29">
        <f t="shared" si="21"/>
        <v>374020.00271719997</v>
      </c>
      <c r="K57" s="29">
        <f t="shared" si="21"/>
        <v>494601.5051499199</v>
      </c>
      <c r="L57" s="29">
        <f t="shared" si="21"/>
        <v>187075.08687181</v>
      </c>
      <c r="M57" s="29">
        <f t="shared" si="21"/>
        <v>104510.38798016001</v>
      </c>
      <c r="N57" s="29">
        <f>SUM(B57:M57)</f>
        <v>4442915.84261997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590870.24</v>
      </c>
      <c r="C60" s="36">
        <f aca="true" t="shared" si="22" ref="C60:M60">SUM(C61:C74)</f>
        <v>355457.53</v>
      </c>
      <c r="D60" s="36">
        <f t="shared" si="22"/>
        <v>437241.25</v>
      </c>
      <c r="E60" s="36">
        <f t="shared" si="22"/>
        <v>88167</v>
      </c>
      <c r="F60" s="36">
        <f t="shared" si="22"/>
        <v>386055.44</v>
      </c>
      <c r="G60" s="36">
        <f t="shared" si="22"/>
        <v>448716.27</v>
      </c>
      <c r="H60" s="36">
        <f t="shared" si="22"/>
        <v>468647.91</v>
      </c>
      <c r="I60" s="36">
        <f t="shared" si="22"/>
        <v>507553.22</v>
      </c>
      <c r="J60" s="36">
        <f t="shared" si="22"/>
        <v>374020.01</v>
      </c>
      <c r="K60" s="36">
        <f t="shared" si="22"/>
        <v>494601.5</v>
      </c>
      <c r="L60" s="36">
        <f t="shared" si="22"/>
        <v>187075.09</v>
      </c>
      <c r="M60" s="36">
        <f t="shared" si="22"/>
        <v>104510.39</v>
      </c>
      <c r="N60" s="29">
        <f>SUM(N61:N74)</f>
        <v>4442915.849999999</v>
      </c>
    </row>
    <row r="61" spans="1:15" ht="18.75" customHeight="1">
      <c r="A61" s="17" t="s">
        <v>75</v>
      </c>
      <c r="B61" s="36">
        <v>111689.65</v>
      </c>
      <c r="C61" s="36">
        <v>103342.64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215032.28999999998</v>
      </c>
      <c r="O61"/>
    </row>
    <row r="62" spans="1:15" ht="18.75" customHeight="1">
      <c r="A62" s="17" t="s">
        <v>76</v>
      </c>
      <c r="B62" s="36">
        <v>479180.59</v>
      </c>
      <c r="C62" s="36">
        <v>252114.89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731295.48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437241.25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437241.25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88167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88167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386055.44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386055.44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448716.27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448716.27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369017.11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369017.11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99630.8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99630.8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507553.22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507553.22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374020.01</v>
      </c>
      <c r="K70" s="35">
        <v>0</v>
      </c>
      <c r="L70" s="35">
        <v>0</v>
      </c>
      <c r="M70" s="35">
        <v>0</v>
      </c>
      <c r="N70" s="29">
        <f t="shared" si="23"/>
        <v>374020.01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494601.5</v>
      </c>
      <c r="L71" s="35">
        <v>0</v>
      </c>
      <c r="M71" s="62"/>
      <c r="N71" s="26">
        <f t="shared" si="23"/>
        <v>494601.5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187075.09</v>
      </c>
      <c r="M72" s="35">
        <v>0</v>
      </c>
      <c r="N72" s="29">
        <f t="shared" si="23"/>
        <v>187075.09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104510.39</v>
      </c>
      <c r="N73" s="26">
        <f t="shared" si="23"/>
        <v>104510.39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2.287886325370158</v>
      </c>
      <c r="C78" s="45">
        <v>2.241965516107223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1.98238210338929</v>
      </c>
      <c r="C79" s="45">
        <v>1.871058827210714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1.817309351905014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2.5310085266092135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2.123308413990782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1.6838340051830216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1.9804079851899492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1.9375842565135346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1.9227156747281848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2.166095405461506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2.0705004983586894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2.46126661263067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2.411399450074407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2017-03-10T18:22:46Z</dcterms:modified>
  <cp:category/>
  <cp:version/>
  <cp:contentType/>
  <cp:contentStatus/>
</cp:coreProperties>
</file>