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<sst xmlns="http://schemas.openxmlformats.org/spreadsheetml/2006/main" count="105" uniqueCount="103">
  <si>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</si>
  <si>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</si>
  <si>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</si>
  <si>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</si>
  <si>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</si>
  <si>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</si>
  <si>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</si>
  <si>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</si>
  <si>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</si>
  <si>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</si>
  <si>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</si>
  <si>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</si>
  <si>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</si>
  <si>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</si>
  <si>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</si>
  <si>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</si>
  <si>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</si>
  <si>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</si>
  <si>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</si>
  <si>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</si>
  <si>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</si>
  <si>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</si>
  <si>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</si>
  <si>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</si>
  <si>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</si>
  <si>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</si>
  <si>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</si>
  <si>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</si>
  <si>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</si>
  <si>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</si>
  <si>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</si>
  <si>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</si>
  <si>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</si>
  <si>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</si>
  <si>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</si>
  <si>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</si>
  <si>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</si>
  <si>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</si>
  <si>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</si>
  <si>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</si>
  <si>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</si>
  <si>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</si>
  <si>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</si>
  <si>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</si>
  <si>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</si>
  <si>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</si>
  <si>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</si>
  <si>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</si>
  <si>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</si>
  <si>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</si>
  <si>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</si>
  <si>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</si>
  <si>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</si>
  <si>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</si>
  <si>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</si>
  <si>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</si>
  <si>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</si>
  <si>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</si>
  <si>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</si>
  <si>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</si>
  <si>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</si>
  <si>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</si>
  <si>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</si>
  <si>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</si>
  <si>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</si>
  <si>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</si>
  <si>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</si>
  <si>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</si>
  <si>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</si>
  <si>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</si>
  <si>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</si>
  <si>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</si>
  <si>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</si>
  <si>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</si>
  <si>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</si>
  <si>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</si>
  <si>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</si>
  <si>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</si>
  <si>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</si>
  <si>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</si>
  <si>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</si>
  <si>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</si>
  <si>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</si>
  <si>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</si>
  <si>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</si>
  <si>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</si>
  <si>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</si>
  <si>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</si>
  <si>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</si>
  <si>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</si>
  <si>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</si>
  <si>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</si>
  <si>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</si>
  <si>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</si>
  <si>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</si>
  <si>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</si>
  <si>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</si>
  <si>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</si>
  <si>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</si>
  <si>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</si>
  <si>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</si>
  <si>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</si>
  <si>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24/02/17 - VENCIMENTO 13/03/17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</si>
</sst>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498822</v>
      </c>
      <c r="C7" s="10">
        <f>C8+C20+C24</f>
        <v>350823</v>
      </c>
      <c r="D7" s="10">
        <f>D8+D20+D24</f>
        <v>381152</v>
      </c>
      <c r="E7" s="10">
        <f>E8+E20+E24</f>
        <v>50954</v>
      </c>
      <c r="F7" s="10">
        <f aca="true" t="shared" si="0" ref="F7:M7">F8+F20+F24</f>
        <v>320378</v>
      </c>
      <c r="G7" s="10">
        <f t="shared" si="0"/>
        <v>504898</v>
      </c>
      <c r="H7" s="10">
        <f t="shared" si="0"/>
        <v>438410</v>
      </c>
      <c r="I7" s="10">
        <f t="shared" si="0"/>
        <v>413595</v>
      </c>
      <c r="J7" s="10">
        <f t="shared" si="0"/>
        <v>284559</v>
      </c>
      <c r="K7" s="10">
        <f t="shared" si="0"/>
        <v>350886</v>
      </c>
      <c r="L7" s="10">
        <f t="shared" si="0"/>
        <v>145368</v>
      </c>
      <c r="M7" s="10">
        <f t="shared" si="0"/>
        <v>87290</v>
      </c>
      <c r="N7" s="10">
        <f>+N8+N20+N24</f>
        <v>3827135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229937</v>
      </c>
      <c r="C8" s="12">
        <f>+C9+C12+C16</f>
        <v>173884</v>
      </c>
      <c r="D8" s="12">
        <f>+D9+D12+D16</f>
        <v>203940</v>
      </c>
      <c r="E8" s="12">
        <f>+E9+E12+E16</f>
        <v>25221</v>
      </c>
      <c r="F8" s="12">
        <f aca="true" t="shared" si="1" ref="F8:M8">+F9+F12+F16</f>
        <v>158262</v>
      </c>
      <c r="G8" s="12">
        <f t="shared" si="1"/>
        <v>258125</v>
      </c>
      <c r="H8" s="12">
        <f t="shared" si="1"/>
        <v>216454</v>
      </c>
      <c r="I8" s="12">
        <f t="shared" si="1"/>
        <v>212224</v>
      </c>
      <c r="J8" s="12">
        <f t="shared" si="1"/>
        <v>145779</v>
      </c>
      <c r="K8" s="12">
        <f t="shared" si="1"/>
        <v>169790</v>
      </c>
      <c r="L8" s="12">
        <f t="shared" si="1"/>
        <v>78059</v>
      </c>
      <c r="M8" s="12">
        <f t="shared" si="1"/>
        <v>48322</v>
      </c>
      <c r="N8" s="12">
        <f>SUM(B8:M8)</f>
        <v>1919997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23104</v>
      </c>
      <c r="C9" s="14">
        <v>21801</v>
      </c>
      <c r="D9" s="14">
        <v>16116</v>
      </c>
      <c r="E9" s="14">
        <v>1758</v>
      </c>
      <c r="F9" s="14">
        <v>13164</v>
      </c>
      <c r="G9" s="14">
        <v>25141</v>
      </c>
      <c r="H9" s="14">
        <v>27999</v>
      </c>
      <c r="I9" s="14">
        <v>13854</v>
      </c>
      <c r="J9" s="14">
        <v>17196</v>
      </c>
      <c r="K9" s="14">
        <v>13916</v>
      </c>
      <c r="L9" s="14">
        <v>9426</v>
      </c>
      <c r="M9" s="14">
        <v>6148</v>
      </c>
      <c r="N9" s="12">
        <f aca="true" t="shared" si="2" ref="N9:N19">SUM(B9:M9)</f>
        <v>189623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23104</v>
      </c>
      <c r="C10" s="14">
        <f>+C9-C11</f>
        <v>21801</v>
      </c>
      <c r="D10" s="14">
        <f>+D9-D11</f>
        <v>16116</v>
      </c>
      <c r="E10" s="14">
        <f>+E9-E11</f>
        <v>1758</v>
      </c>
      <c r="F10" s="14">
        <f aca="true" t="shared" si="3" ref="F10:M10">+F9-F11</f>
        <v>13164</v>
      </c>
      <c r="G10" s="14">
        <f t="shared" si="3"/>
        <v>25141</v>
      </c>
      <c r="H10" s="14">
        <f t="shared" si="3"/>
        <v>27999</v>
      </c>
      <c r="I10" s="14">
        <f t="shared" si="3"/>
        <v>13854</v>
      </c>
      <c r="J10" s="14">
        <f t="shared" si="3"/>
        <v>17196</v>
      </c>
      <c r="K10" s="14">
        <f t="shared" si="3"/>
        <v>13916</v>
      </c>
      <c r="L10" s="14">
        <f t="shared" si="3"/>
        <v>9426</v>
      </c>
      <c r="M10" s="14">
        <f t="shared" si="3"/>
        <v>6148</v>
      </c>
      <c r="N10" s="12">
        <f t="shared" si="2"/>
        <v>189623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182478</v>
      </c>
      <c r="C12" s="14">
        <f>C13+C14+C15</f>
        <v>136232</v>
      </c>
      <c r="D12" s="14">
        <f>D13+D14+D15</f>
        <v>170521</v>
      </c>
      <c r="E12" s="14">
        <f>E13+E14+E15</f>
        <v>21303</v>
      </c>
      <c r="F12" s="14">
        <f aca="true" t="shared" si="4" ref="F12:M12">F13+F14+F15</f>
        <v>130711</v>
      </c>
      <c r="G12" s="14">
        <f t="shared" si="4"/>
        <v>208825</v>
      </c>
      <c r="H12" s="14">
        <f t="shared" si="4"/>
        <v>168849</v>
      </c>
      <c r="I12" s="14">
        <f t="shared" si="4"/>
        <v>176126</v>
      </c>
      <c r="J12" s="14">
        <f t="shared" si="4"/>
        <v>113988</v>
      </c>
      <c r="K12" s="14">
        <f t="shared" si="4"/>
        <v>135693</v>
      </c>
      <c r="L12" s="14">
        <f t="shared" si="4"/>
        <v>61525</v>
      </c>
      <c r="M12" s="14">
        <f t="shared" si="4"/>
        <v>38279</v>
      </c>
      <c r="N12" s="12">
        <f t="shared" si="2"/>
        <v>1544530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96088</v>
      </c>
      <c r="C13" s="14">
        <v>72776</v>
      </c>
      <c r="D13" s="14">
        <v>87224</v>
      </c>
      <c r="E13" s="14">
        <v>11249</v>
      </c>
      <c r="F13" s="14">
        <v>66650</v>
      </c>
      <c r="G13" s="14">
        <v>108391</v>
      </c>
      <c r="H13" s="14">
        <v>91879</v>
      </c>
      <c r="I13" s="14">
        <v>94501</v>
      </c>
      <c r="J13" s="14">
        <v>59583</v>
      </c>
      <c r="K13" s="14">
        <v>69825</v>
      </c>
      <c r="L13" s="14">
        <v>31152</v>
      </c>
      <c r="M13" s="14">
        <v>18852</v>
      </c>
      <c r="N13" s="12">
        <f t="shared" si="2"/>
        <v>808170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82826</v>
      </c>
      <c r="C14" s="14">
        <v>59221</v>
      </c>
      <c r="D14" s="14">
        <v>80790</v>
      </c>
      <c r="E14" s="14">
        <v>9522</v>
      </c>
      <c r="F14" s="14">
        <v>60691</v>
      </c>
      <c r="G14" s="14">
        <v>94272</v>
      </c>
      <c r="H14" s="14">
        <v>73001</v>
      </c>
      <c r="I14" s="14">
        <v>79264</v>
      </c>
      <c r="J14" s="14">
        <v>51993</v>
      </c>
      <c r="K14" s="14">
        <v>63629</v>
      </c>
      <c r="L14" s="14">
        <v>29001</v>
      </c>
      <c r="M14" s="14">
        <v>18784</v>
      </c>
      <c r="N14" s="12">
        <f t="shared" si="2"/>
        <v>702994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3564</v>
      </c>
      <c r="C15" s="14">
        <v>4235</v>
      </c>
      <c r="D15" s="14">
        <v>2507</v>
      </c>
      <c r="E15" s="14">
        <v>532</v>
      </c>
      <c r="F15" s="14">
        <v>3370</v>
      </c>
      <c r="G15" s="14">
        <v>6162</v>
      </c>
      <c r="H15" s="14">
        <v>3969</v>
      </c>
      <c r="I15" s="14">
        <v>2361</v>
      </c>
      <c r="J15" s="14">
        <v>2412</v>
      </c>
      <c r="K15" s="14">
        <v>2239</v>
      </c>
      <c r="L15" s="14">
        <v>1372</v>
      </c>
      <c r="M15" s="14">
        <v>643</v>
      </c>
      <c r="N15" s="12">
        <f t="shared" si="2"/>
        <v>33366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24355</v>
      </c>
      <c r="C16" s="14">
        <f>C17+C18+C19</f>
        <v>15851</v>
      </c>
      <c r="D16" s="14">
        <f>D17+D18+D19</f>
        <v>17303</v>
      </c>
      <c r="E16" s="14">
        <f>E17+E18+E19</f>
        <v>2160</v>
      </c>
      <c r="F16" s="14">
        <f aca="true" t="shared" si="5" ref="F16:M16">F17+F18+F19</f>
        <v>14387</v>
      </c>
      <c r="G16" s="14">
        <f t="shared" si="5"/>
        <v>24159</v>
      </c>
      <c r="H16" s="14">
        <f t="shared" si="5"/>
        <v>19606</v>
      </c>
      <c r="I16" s="14">
        <f t="shared" si="5"/>
        <v>22244</v>
      </c>
      <c r="J16" s="14">
        <f t="shared" si="5"/>
        <v>14595</v>
      </c>
      <c r="K16" s="14">
        <f t="shared" si="5"/>
        <v>20181</v>
      </c>
      <c r="L16" s="14">
        <f t="shared" si="5"/>
        <v>7108</v>
      </c>
      <c r="M16" s="14">
        <f t="shared" si="5"/>
        <v>3895</v>
      </c>
      <c r="N16" s="12">
        <f t="shared" si="2"/>
        <v>185844</v>
      </c>
    </row>
    <row r="17" spans="1:25" ht="18.75" customHeight="1">
      <c r="A17" s="15" t="s">
        <v>16</v>
      </c>
      <c r="B17" s="14">
        <v>20265</v>
      </c>
      <c r="C17" s="14">
        <v>13364</v>
      </c>
      <c r="D17" s="14">
        <v>13757</v>
      </c>
      <c r="E17" s="14">
        <v>1750</v>
      </c>
      <c r="F17" s="14">
        <v>11611</v>
      </c>
      <c r="G17" s="14">
        <v>19985</v>
      </c>
      <c r="H17" s="14">
        <v>16450</v>
      </c>
      <c r="I17" s="14">
        <v>19308</v>
      </c>
      <c r="J17" s="14">
        <v>12202</v>
      </c>
      <c r="K17" s="14">
        <v>17198</v>
      </c>
      <c r="L17" s="14">
        <v>6011</v>
      </c>
      <c r="M17" s="14">
        <v>3221</v>
      </c>
      <c r="N17" s="12">
        <f t="shared" si="2"/>
        <v>155122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3932</v>
      </c>
      <c r="C18" s="14">
        <v>2323</v>
      </c>
      <c r="D18" s="14">
        <v>3457</v>
      </c>
      <c r="E18" s="14">
        <v>398</v>
      </c>
      <c r="F18" s="14">
        <v>2653</v>
      </c>
      <c r="G18" s="14">
        <v>3966</v>
      </c>
      <c r="H18" s="14">
        <v>3056</v>
      </c>
      <c r="I18" s="14">
        <v>2845</v>
      </c>
      <c r="J18" s="14">
        <v>2309</v>
      </c>
      <c r="K18" s="14">
        <v>2896</v>
      </c>
      <c r="L18" s="14">
        <v>1060</v>
      </c>
      <c r="M18" s="14">
        <v>641</v>
      </c>
      <c r="N18" s="12">
        <f t="shared" si="2"/>
        <v>29536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158</v>
      </c>
      <c r="C19" s="14">
        <v>164</v>
      </c>
      <c r="D19" s="14">
        <v>89</v>
      </c>
      <c r="E19" s="14">
        <v>12</v>
      </c>
      <c r="F19" s="14">
        <v>123</v>
      </c>
      <c r="G19" s="14">
        <v>208</v>
      </c>
      <c r="H19" s="14">
        <v>100</v>
      </c>
      <c r="I19" s="14">
        <v>91</v>
      </c>
      <c r="J19" s="14">
        <v>84</v>
      </c>
      <c r="K19" s="14">
        <v>87</v>
      </c>
      <c r="L19" s="14">
        <v>37</v>
      </c>
      <c r="M19" s="14">
        <v>33</v>
      </c>
      <c r="N19" s="12">
        <f t="shared" si="2"/>
        <v>1186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133323</v>
      </c>
      <c r="C20" s="18">
        <f>C21+C22+C23</f>
        <v>80222</v>
      </c>
      <c r="D20" s="18">
        <f>D21+D22+D23</f>
        <v>79145</v>
      </c>
      <c r="E20" s="18">
        <f>E21+E22+E23</f>
        <v>10178</v>
      </c>
      <c r="F20" s="18">
        <f aca="true" t="shared" si="6" ref="F20:M20">F21+F22+F23</f>
        <v>67633</v>
      </c>
      <c r="G20" s="18">
        <f t="shared" si="6"/>
        <v>106225</v>
      </c>
      <c r="H20" s="18">
        <f t="shared" si="6"/>
        <v>105266</v>
      </c>
      <c r="I20" s="18">
        <f t="shared" si="6"/>
        <v>102519</v>
      </c>
      <c r="J20" s="18">
        <f t="shared" si="6"/>
        <v>66014</v>
      </c>
      <c r="K20" s="18">
        <f t="shared" si="6"/>
        <v>99915</v>
      </c>
      <c r="L20" s="18">
        <f t="shared" si="6"/>
        <v>40225</v>
      </c>
      <c r="M20" s="18">
        <f t="shared" si="6"/>
        <v>23364</v>
      </c>
      <c r="N20" s="12">
        <f aca="true" t="shared" si="7" ref="N20:N26">SUM(B20:M20)</f>
        <v>914029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76850</v>
      </c>
      <c r="C21" s="14">
        <v>50126</v>
      </c>
      <c r="D21" s="14">
        <v>48969</v>
      </c>
      <c r="E21" s="14">
        <v>6377</v>
      </c>
      <c r="F21" s="14">
        <v>40886</v>
      </c>
      <c r="G21" s="14">
        <v>65574</v>
      </c>
      <c r="H21" s="14">
        <v>65760</v>
      </c>
      <c r="I21" s="14">
        <v>62491</v>
      </c>
      <c r="J21" s="14">
        <v>39361</v>
      </c>
      <c r="K21" s="14">
        <v>56471</v>
      </c>
      <c r="L21" s="14">
        <v>23002</v>
      </c>
      <c r="M21" s="14">
        <v>13006</v>
      </c>
      <c r="N21" s="12">
        <f t="shared" si="7"/>
        <v>548873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54597</v>
      </c>
      <c r="C22" s="14">
        <v>28438</v>
      </c>
      <c r="D22" s="14">
        <v>29178</v>
      </c>
      <c r="E22" s="14">
        <v>3618</v>
      </c>
      <c r="F22" s="14">
        <v>25480</v>
      </c>
      <c r="G22" s="14">
        <v>38430</v>
      </c>
      <c r="H22" s="14">
        <v>38022</v>
      </c>
      <c r="I22" s="14">
        <v>38895</v>
      </c>
      <c r="J22" s="14">
        <v>25653</v>
      </c>
      <c r="K22" s="14">
        <v>42186</v>
      </c>
      <c r="L22" s="14">
        <v>16630</v>
      </c>
      <c r="M22" s="14">
        <v>10066</v>
      </c>
      <c r="N22" s="12">
        <f t="shared" si="7"/>
        <v>351193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1876</v>
      </c>
      <c r="C23" s="14">
        <v>1658</v>
      </c>
      <c r="D23" s="14">
        <v>998</v>
      </c>
      <c r="E23" s="14">
        <v>183</v>
      </c>
      <c r="F23" s="14">
        <v>1267</v>
      </c>
      <c r="G23" s="14">
        <v>2221</v>
      </c>
      <c r="H23" s="14">
        <v>1484</v>
      </c>
      <c r="I23" s="14">
        <v>1133</v>
      </c>
      <c r="J23" s="14">
        <v>1000</v>
      </c>
      <c r="K23" s="14">
        <v>1258</v>
      </c>
      <c r="L23" s="14">
        <v>593</v>
      </c>
      <c r="M23" s="14">
        <v>292</v>
      </c>
      <c r="N23" s="12">
        <f t="shared" si="7"/>
        <v>13963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135562</v>
      </c>
      <c r="C24" s="14">
        <f>C25+C26</f>
        <v>96717</v>
      </c>
      <c r="D24" s="14">
        <f>D25+D26</f>
        <v>98067</v>
      </c>
      <c r="E24" s="14">
        <f>E25+E26</f>
        <v>15555</v>
      </c>
      <c r="F24" s="14">
        <f aca="true" t="shared" si="8" ref="F24:M24">F25+F26</f>
        <v>94483</v>
      </c>
      <c r="G24" s="14">
        <f t="shared" si="8"/>
        <v>140548</v>
      </c>
      <c r="H24" s="14">
        <f t="shared" si="8"/>
        <v>116690</v>
      </c>
      <c r="I24" s="14">
        <f t="shared" si="8"/>
        <v>98852</v>
      </c>
      <c r="J24" s="14">
        <f t="shared" si="8"/>
        <v>72766</v>
      </c>
      <c r="K24" s="14">
        <f t="shared" si="8"/>
        <v>81181</v>
      </c>
      <c r="L24" s="14">
        <f t="shared" si="8"/>
        <v>27084</v>
      </c>
      <c r="M24" s="14">
        <f t="shared" si="8"/>
        <v>15604</v>
      </c>
      <c r="N24" s="12">
        <f t="shared" si="7"/>
        <v>993109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70753</v>
      </c>
      <c r="C25" s="14">
        <v>57124</v>
      </c>
      <c r="D25" s="14">
        <v>57241</v>
      </c>
      <c r="E25" s="14">
        <v>9773</v>
      </c>
      <c r="F25" s="14">
        <v>53202</v>
      </c>
      <c r="G25" s="14">
        <v>84415</v>
      </c>
      <c r="H25" s="14">
        <v>72978</v>
      </c>
      <c r="I25" s="14">
        <v>52345</v>
      </c>
      <c r="J25" s="14">
        <v>44018</v>
      </c>
      <c r="K25" s="14">
        <v>44960</v>
      </c>
      <c r="L25" s="14">
        <v>15178</v>
      </c>
      <c r="M25" s="14">
        <v>7749</v>
      </c>
      <c r="N25" s="12">
        <f t="shared" si="7"/>
        <v>569736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64809</v>
      </c>
      <c r="C26" s="14">
        <v>39593</v>
      </c>
      <c r="D26" s="14">
        <v>40826</v>
      </c>
      <c r="E26" s="14">
        <v>5782</v>
      </c>
      <c r="F26" s="14">
        <v>41281</v>
      </c>
      <c r="G26" s="14">
        <v>56133</v>
      </c>
      <c r="H26" s="14">
        <v>43712</v>
      </c>
      <c r="I26" s="14">
        <v>46507</v>
      </c>
      <c r="J26" s="14">
        <v>28748</v>
      </c>
      <c r="K26" s="14">
        <v>36221</v>
      </c>
      <c r="L26" s="14">
        <v>11906</v>
      </c>
      <c r="M26" s="14">
        <v>7855</v>
      </c>
      <c r="N26" s="12">
        <f t="shared" si="7"/>
        <v>423373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1012376.70956812</v>
      </c>
      <c r="C36" s="61">
        <f aca="true" t="shared" si="11" ref="C36:M36">C37+C38+C39+C40</f>
        <v>688086.7736015</v>
      </c>
      <c r="D36" s="61">
        <f t="shared" si="11"/>
        <v>701891.1750576</v>
      </c>
      <c r="E36" s="61">
        <f t="shared" si="11"/>
        <v>128735.38275359999</v>
      </c>
      <c r="F36" s="61">
        <f t="shared" si="11"/>
        <v>679005.4346949001</v>
      </c>
      <c r="G36" s="61">
        <f t="shared" si="11"/>
        <v>848568.2692000001</v>
      </c>
      <c r="H36" s="61">
        <f t="shared" si="11"/>
        <v>862575.729</v>
      </c>
      <c r="I36" s="61">
        <f t="shared" si="11"/>
        <v>794130.9509209999</v>
      </c>
      <c r="J36" s="61">
        <f t="shared" si="11"/>
        <v>615495.2848737</v>
      </c>
      <c r="K36" s="61">
        <f t="shared" si="11"/>
        <v>725655.3916873599</v>
      </c>
      <c r="L36" s="61">
        <f t="shared" si="11"/>
        <v>356918.54091623996</v>
      </c>
      <c r="M36" s="61">
        <f t="shared" si="11"/>
        <v>209951.29850240002</v>
      </c>
      <c r="N36" s="61">
        <f>N37+N38+N39+N40</f>
        <v>7623390.940776421</v>
      </c>
    </row>
    <row r="37" spans="1:14" ht="18.75" customHeight="1">
      <c r="A37" s="58" t="s">
        <v>55</v>
      </c>
      <c r="B37" s="55">
        <f aca="true" t="shared" si="12" ref="B37:M37">B29*B7</f>
        <v>1012209.6024</v>
      </c>
      <c r="C37" s="55">
        <f t="shared" si="12"/>
        <v>687753.4092</v>
      </c>
      <c r="D37" s="55">
        <f t="shared" si="12"/>
        <v>691714.6496</v>
      </c>
      <c r="E37" s="55">
        <f t="shared" si="12"/>
        <v>128409.1754</v>
      </c>
      <c r="F37" s="55">
        <f t="shared" si="12"/>
        <v>678880.9820000001</v>
      </c>
      <c r="G37" s="55">
        <f t="shared" si="12"/>
        <v>848481.089</v>
      </c>
      <c r="H37" s="55">
        <f t="shared" si="12"/>
        <v>862133.265</v>
      </c>
      <c r="I37" s="55">
        <f t="shared" si="12"/>
        <v>793936.9619999999</v>
      </c>
      <c r="J37" s="55">
        <f t="shared" si="12"/>
        <v>615188.1021</v>
      </c>
      <c r="K37" s="55">
        <f t="shared" si="12"/>
        <v>725246.2734</v>
      </c>
      <c r="L37" s="55">
        <f t="shared" si="12"/>
        <v>356718.5352</v>
      </c>
      <c r="M37" s="55">
        <f t="shared" si="12"/>
        <v>209871.347</v>
      </c>
      <c r="N37" s="57">
        <f>SUM(B37:M37)</f>
        <v>7610543.3923</v>
      </c>
    </row>
    <row r="38" spans="1:14" ht="18.75" customHeight="1">
      <c r="A38" s="58" t="s">
        <v>56</v>
      </c>
      <c r="B38" s="55">
        <f aca="true" t="shared" si="13" ref="B38:M38">B30*B7</f>
        <v>-3089.97283188</v>
      </c>
      <c r="C38" s="55">
        <f t="shared" si="13"/>
        <v>-2059.1555985</v>
      </c>
      <c r="D38" s="55">
        <f t="shared" si="13"/>
        <v>-2115.3745424</v>
      </c>
      <c r="E38" s="55">
        <f t="shared" si="13"/>
        <v>-320.0726464</v>
      </c>
      <c r="F38" s="55">
        <f t="shared" si="13"/>
        <v>-2036.9473051</v>
      </c>
      <c r="G38" s="55">
        <f t="shared" si="13"/>
        <v>-2574.9798</v>
      </c>
      <c r="H38" s="55">
        <f t="shared" si="13"/>
        <v>-2455.096</v>
      </c>
      <c r="I38" s="55">
        <f t="shared" si="13"/>
        <v>-2352.611079</v>
      </c>
      <c r="J38" s="55">
        <f t="shared" si="13"/>
        <v>-1811.4172263</v>
      </c>
      <c r="K38" s="55">
        <f t="shared" si="13"/>
        <v>-2193.1217126399997</v>
      </c>
      <c r="L38" s="55">
        <f t="shared" si="13"/>
        <v>-1071.15428376</v>
      </c>
      <c r="M38" s="55">
        <f t="shared" si="13"/>
        <v>-639.0884976</v>
      </c>
      <c r="N38" s="25">
        <f>SUM(B38:M38)</f>
        <v>-22718.99152358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-90855.2</v>
      </c>
      <c r="C42" s="25">
        <f aca="true" t="shared" si="15" ref="C42:M42">+C43+C46+C54+C55</f>
        <v>-86584.11</v>
      </c>
      <c r="D42" s="25">
        <f t="shared" si="15"/>
        <v>-123817.1</v>
      </c>
      <c r="E42" s="25">
        <f t="shared" si="15"/>
        <v>-23439.92</v>
      </c>
      <c r="F42" s="25">
        <f t="shared" si="15"/>
        <v>-105816.79999999999</v>
      </c>
      <c r="G42" s="25">
        <f t="shared" si="15"/>
        <v>-130745.86</v>
      </c>
      <c r="H42" s="25">
        <f t="shared" si="15"/>
        <v>-142431.77</v>
      </c>
      <c r="I42" s="25">
        <f t="shared" si="15"/>
        <v>-73265.03</v>
      </c>
      <c r="J42" s="25">
        <f t="shared" si="15"/>
        <v>-90972.89</v>
      </c>
      <c r="K42" s="25">
        <f t="shared" si="15"/>
        <v>-65650.21</v>
      </c>
      <c r="L42" s="25">
        <f t="shared" si="15"/>
        <v>-57927.64</v>
      </c>
      <c r="M42" s="25">
        <f t="shared" si="15"/>
        <v>-34511.41</v>
      </c>
      <c r="N42" s="25">
        <f>+N43+N46+N54+N55</f>
        <v>-1026017.9400000002</v>
      </c>
    </row>
    <row r="43" spans="1:14" ht="18.75" customHeight="1">
      <c r="A43" s="17" t="s">
        <v>60</v>
      </c>
      <c r="B43" s="26">
        <f>B44+B45</f>
        <v>-87795.2</v>
      </c>
      <c r="C43" s="26">
        <f>C44+C45</f>
        <v>-82843.8</v>
      </c>
      <c r="D43" s="26">
        <f>D44+D45</f>
        <v>-61240.8</v>
      </c>
      <c r="E43" s="26">
        <f>E44+E45</f>
        <v>-6680.4</v>
      </c>
      <c r="F43" s="26">
        <f aca="true" t="shared" si="16" ref="F43:M43">F44+F45</f>
        <v>-50023.2</v>
      </c>
      <c r="G43" s="26">
        <f t="shared" si="16"/>
        <v>-95535.8</v>
      </c>
      <c r="H43" s="26">
        <f t="shared" si="16"/>
        <v>-106396.2</v>
      </c>
      <c r="I43" s="26">
        <f t="shared" si="16"/>
        <v>-52645.2</v>
      </c>
      <c r="J43" s="26">
        <f t="shared" si="16"/>
        <v>-65344.8</v>
      </c>
      <c r="K43" s="26">
        <f t="shared" si="16"/>
        <v>-52880.8</v>
      </c>
      <c r="L43" s="26">
        <f t="shared" si="16"/>
        <v>-35818.8</v>
      </c>
      <c r="M43" s="26">
        <f t="shared" si="16"/>
        <v>-23362.4</v>
      </c>
      <c r="N43" s="25">
        <f aca="true" t="shared" si="17" ref="N43:N55">SUM(B43:M43)</f>
        <v>-720567.4000000001</v>
      </c>
    </row>
    <row r="44" spans="1:25" ht="18.75" customHeight="1">
      <c r="A44" s="13" t="s">
        <v>61</v>
      </c>
      <c r="B44" s="20">
        <f>ROUND(-B9*$D$3,2)</f>
        <v>-87795.2</v>
      </c>
      <c r="C44" s="20">
        <f>ROUND(-C9*$D$3,2)</f>
        <v>-82843.8</v>
      </c>
      <c r="D44" s="20">
        <f>ROUND(-D9*$D$3,2)</f>
        <v>-61240.8</v>
      </c>
      <c r="E44" s="20">
        <f>ROUND(-E9*$D$3,2)</f>
        <v>-6680.4</v>
      </c>
      <c r="F44" s="20">
        <f aca="true" t="shared" si="18" ref="F44:M44">ROUND(-F9*$D$3,2)</f>
        <v>-50023.2</v>
      </c>
      <c r="G44" s="20">
        <f t="shared" si="18"/>
        <v>-95535.8</v>
      </c>
      <c r="H44" s="20">
        <f t="shared" si="18"/>
        <v>-106396.2</v>
      </c>
      <c r="I44" s="20">
        <f t="shared" si="18"/>
        <v>-52645.2</v>
      </c>
      <c r="J44" s="20">
        <f t="shared" si="18"/>
        <v>-65344.8</v>
      </c>
      <c r="K44" s="20">
        <f t="shared" si="18"/>
        <v>-52880.8</v>
      </c>
      <c r="L44" s="20">
        <f t="shared" si="18"/>
        <v>-35818.8</v>
      </c>
      <c r="M44" s="20">
        <f t="shared" si="18"/>
        <v>-23362.4</v>
      </c>
      <c r="N44" s="47">
        <f t="shared" si="17"/>
        <v>-720567.4000000001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-3060</v>
      </c>
      <c r="C46" s="26">
        <f aca="true" t="shared" si="20" ref="C46:M46">SUM(C47:C53)</f>
        <v>-3740.31</v>
      </c>
      <c r="D46" s="26">
        <f t="shared" si="20"/>
        <v>-62576.3</v>
      </c>
      <c r="E46" s="26">
        <f t="shared" si="20"/>
        <v>-16759.52</v>
      </c>
      <c r="F46" s="26">
        <f t="shared" si="20"/>
        <v>-55793.6</v>
      </c>
      <c r="G46" s="26">
        <f t="shared" si="20"/>
        <v>-35210.06</v>
      </c>
      <c r="H46" s="26">
        <f t="shared" si="20"/>
        <v>-36035.57</v>
      </c>
      <c r="I46" s="26">
        <f t="shared" si="20"/>
        <v>-20619.83</v>
      </c>
      <c r="J46" s="26">
        <f t="shared" si="20"/>
        <v>-25628.09</v>
      </c>
      <c r="K46" s="26">
        <f t="shared" si="20"/>
        <v>-12769.41</v>
      </c>
      <c r="L46" s="26">
        <f t="shared" si="20"/>
        <v>-22108.84</v>
      </c>
      <c r="M46" s="26">
        <f t="shared" si="20"/>
        <v>-11149.01</v>
      </c>
      <c r="N46" s="26">
        <f>SUM(N47:N53)</f>
        <v>-305450.54000000004</v>
      </c>
    </row>
    <row r="47" spans="1:25" ht="18.75" customHeight="1">
      <c r="A47" s="13" t="s">
        <v>64</v>
      </c>
      <c r="B47" s="24">
        <v>-3060</v>
      </c>
      <c r="C47" s="24">
        <v>-3740.31</v>
      </c>
      <c r="D47" s="24">
        <v>-62576.3</v>
      </c>
      <c r="E47" s="24">
        <v>-15759.52</v>
      </c>
      <c r="F47" s="24">
        <v>-55793.6</v>
      </c>
      <c r="G47" s="24">
        <v>-35210.06</v>
      </c>
      <c r="H47" s="24">
        <v>-35535.57</v>
      </c>
      <c r="I47" s="24">
        <v>-20619.83</v>
      </c>
      <c r="J47" s="24">
        <v>-25628.09</v>
      </c>
      <c r="K47" s="24">
        <v>-12769.41</v>
      </c>
      <c r="L47" s="24">
        <v>-22108.84</v>
      </c>
      <c r="M47" s="24">
        <v>-11149.01</v>
      </c>
      <c r="N47" s="24">
        <f t="shared" si="17"/>
        <v>-303950.54000000004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921521.50956812</v>
      </c>
      <c r="C57" s="29">
        <f t="shared" si="21"/>
        <v>601502.6636015</v>
      </c>
      <c r="D57" s="29">
        <f t="shared" si="21"/>
        <v>578074.0750576</v>
      </c>
      <c r="E57" s="29">
        <f t="shared" si="21"/>
        <v>105295.46275359999</v>
      </c>
      <c r="F57" s="29">
        <f t="shared" si="21"/>
        <v>573188.6346949001</v>
      </c>
      <c r="G57" s="29">
        <f t="shared" si="21"/>
        <v>717822.4092000001</v>
      </c>
      <c r="H57" s="29">
        <f t="shared" si="21"/>
        <v>720143.959</v>
      </c>
      <c r="I57" s="29">
        <f t="shared" si="21"/>
        <v>720865.9209209998</v>
      </c>
      <c r="J57" s="29">
        <f t="shared" si="21"/>
        <v>524522.3948737</v>
      </c>
      <c r="K57" s="29">
        <f t="shared" si="21"/>
        <v>660005.1816873599</v>
      </c>
      <c r="L57" s="29">
        <f t="shared" si="21"/>
        <v>298990.90091623995</v>
      </c>
      <c r="M57" s="29">
        <f t="shared" si="21"/>
        <v>175439.88850240002</v>
      </c>
      <c r="N57" s="29">
        <f>SUM(B57:M57)</f>
        <v>6597373.00077642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921521.51</v>
      </c>
      <c r="C60" s="36">
        <f aca="true" t="shared" si="22" ref="C60:M60">SUM(C61:C74)</f>
        <v>601502.66</v>
      </c>
      <c r="D60" s="36">
        <f t="shared" si="22"/>
        <v>578074.08</v>
      </c>
      <c r="E60" s="36">
        <f t="shared" si="22"/>
        <v>105295.47</v>
      </c>
      <c r="F60" s="36">
        <f t="shared" si="22"/>
        <v>573188.63</v>
      </c>
      <c r="G60" s="36">
        <f t="shared" si="22"/>
        <v>717822.41</v>
      </c>
      <c r="H60" s="36">
        <f t="shared" si="22"/>
        <v>720143.9600000001</v>
      </c>
      <c r="I60" s="36">
        <f t="shared" si="22"/>
        <v>720865.92</v>
      </c>
      <c r="J60" s="36">
        <f t="shared" si="22"/>
        <v>524522.39</v>
      </c>
      <c r="K60" s="36">
        <f t="shared" si="22"/>
        <v>660005.18</v>
      </c>
      <c r="L60" s="36">
        <f t="shared" si="22"/>
        <v>298990.91</v>
      </c>
      <c r="M60" s="36">
        <f t="shared" si="22"/>
        <v>175439.89</v>
      </c>
      <c r="N60" s="29">
        <f>SUM(N61:N74)</f>
        <v>6597373.01</v>
      </c>
    </row>
    <row r="61" spans="1:15" ht="18.75" customHeight="1">
      <c r="A61" s="17" t="s">
        <v>75</v>
      </c>
      <c r="B61" s="36">
        <v>175867.51</v>
      </c>
      <c r="C61" s="36">
        <v>169715.57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345583.08</v>
      </c>
      <c r="O61"/>
    </row>
    <row r="62" spans="1:15" ht="18.75" customHeight="1">
      <c r="A62" s="17" t="s">
        <v>76</v>
      </c>
      <c r="B62" s="36">
        <v>745654</v>
      </c>
      <c r="C62" s="36">
        <v>431787.09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1177441.09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578074.08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578074.08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105295.47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105295.47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573188.63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573188.63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717822.41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717822.41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569347.06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569347.06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150796.9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150796.9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720865.92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720865.92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524522.39</v>
      </c>
      <c r="K70" s="35">
        <v>0</v>
      </c>
      <c r="L70" s="35">
        <v>0</v>
      </c>
      <c r="M70" s="35">
        <v>0</v>
      </c>
      <c r="N70" s="29">
        <f t="shared" si="23"/>
        <v>524522.39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660005.18</v>
      </c>
      <c r="L71" s="35">
        <v>0</v>
      </c>
      <c r="M71" s="62"/>
      <c r="N71" s="26">
        <f t="shared" si="23"/>
        <v>660005.18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298990.91</v>
      </c>
      <c r="M72" s="35">
        <v>0</v>
      </c>
      <c r="N72" s="29">
        <f t="shared" si="23"/>
        <v>298990.91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175439.89</v>
      </c>
      <c r="N73" s="26">
        <f t="shared" si="23"/>
        <v>175439.89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2.2748595298758936</v>
      </c>
      <c r="C78" s="45">
        <v>2.2456167420194544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1.9790239671898908</v>
      </c>
      <c r="C79" s="45">
        <v>1.8667642600717989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1.8149207535513392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2.5265019969698157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2.1193884558081395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1.680672668935112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1.9772525993793844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1.9338531877063754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1.9200690311077258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2.1629795046851443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2.0680659578534337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2.455275857934621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2.4052159296872495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2017-03-10T18:21:14Z</dcterms:modified>
  <cp:category/>
  <cp:version/>
  <cp:contentType/>
  <cp:contentStatus/>
</cp:coreProperties>
</file>