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<sst xmlns="http://schemas.openxmlformats.org/spreadsheetml/2006/main" count="105" uniqueCount="103">
  <si>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</si>
  <si>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</si>
  <si>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</si>
  <si>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</si>
  <si>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</si>
  <si>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</si>
  <si>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</si>
  <si>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</si>
  <si>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</si>
  <si>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</si>
  <si>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</si>
  <si>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</si>
  <si>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</si>
  <si>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</si>
  <si>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</si>
  <si>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</si>
  <si>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</si>
  <si>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</si>
  <si>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</si>
  <si>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</si>
  <si>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</si>
  <si>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</si>
  <si>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</si>
  <si>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</si>
  <si>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</si>
  <si>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</si>
  <si>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</si>
  <si>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</si>
  <si>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</si>
  <si>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</si>
  <si>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</si>
  <si>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</si>
  <si>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</si>
  <si>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</si>
  <si>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</si>
  <si>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</si>
  <si>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</si>
  <si>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</si>
  <si>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</si>
  <si>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</si>
  <si>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</si>
  <si>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</si>
  <si>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</si>
  <si>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</si>
  <si>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</si>
  <si>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</si>
  <si>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</si>
  <si>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</si>
  <si>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</si>
  <si>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</si>
  <si>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</si>
  <si>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</si>
  <si>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</si>
  <si>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</si>
  <si>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</si>
  <si>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</si>
  <si>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</si>
  <si>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</si>
  <si>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</si>
  <si>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</si>
  <si>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</si>
  <si>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</si>
  <si>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</si>
  <si>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</si>
  <si>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</si>
  <si>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</si>
  <si>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</si>
  <si>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</si>
  <si>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</si>
  <si>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</si>
  <si>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</si>
  <si>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</si>
  <si>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</si>
  <si>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</si>
  <si>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</si>
  <si>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</si>
  <si>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</si>
  <si>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</si>
  <si>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</si>
  <si>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</si>
  <si>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</si>
  <si>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</si>
  <si>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</si>
  <si>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</si>
  <si>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</si>
  <si>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</si>
  <si>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</si>
  <si>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</si>
  <si>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</si>
  <si>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</si>
  <si>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</si>
  <si>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</si>
  <si>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</si>
  <si>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</si>
  <si>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</si>
  <si>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</si>
  <si>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</si>
  <si>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</si>
  <si>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</si>
  <si>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</si>
  <si>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</si>
  <si>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</si>
  <si>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23/02/17 - VENCIMENTO 10/03/17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</si>
</sst>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527480</v>
      </c>
      <c r="C7" s="10">
        <f>C8+C20+C24</f>
        <v>378311</v>
      </c>
      <c r="D7" s="10">
        <f>D8+D20+D24</f>
        <v>396835</v>
      </c>
      <c r="E7" s="10">
        <f>E8+E20+E24</f>
        <v>50721</v>
      </c>
      <c r="F7" s="10">
        <f aca="true" t="shared" si="0" ref="F7:M7">F8+F20+F24</f>
        <v>337920</v>
      </c>
      <c r="G7" s="10">
        <f t="shared" si="0"/>
        <v>539534</v>
      </c>
      <c r="H7" s="10">
        <f t="shared" si="0"/>
        <v>484893</v>
      </c>
      <c r="I7" s="10">
        <f t="shared" si="0"/>
        <v>431416</v>
      </c>
      <c r="J7" s="10">
        <f t="shared" si="0"/>
        <v>299496</v>
      </c>
      <c r="K7" s="10">
        <f t="shared" si="0"/>
        <v>380231</v>
      </c>
      <c r="L7" s="10">
        <f t="shared" si="0"/>
        <v>154535</v>
      </c>
      <c r="M7" s="10">
        <f t="shared" si="0"/>
        <v>91876</v>
      </c>
      <c r="N7" s="10">
        <f>+N8+N20+N24</f>
        <v>4073248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235600</v>
      </c>
      <c r="C8" s="12">
        <f>+C9+C12+C16</f>
        <v>183314</v>
      </c>
      <c r="D8" s="12">
        <f>+D9+D12+D16</f>
        <v>206292</v>
      </c>
      <c r="E8" s="12">
        <f>+E9+E12+E16</f>
        <v>24596</v>
      </c>
      <c r="F8" s="12">
        <f aca="true" t="shared" si="1" ref="F8:M8">+F9+F12+F16</f>
        <v>161770</v>
      </c>
      <c r="G8" s="12">
        <f t="shared" si="1"/>
        <v>267705</v>
      </c>
      <c r="H8" s="12">
        <f t="shared" si="1"/>
        <v>232876</v>
      </c>
      <c r="I8" s="12">
        <f t="shared" si="1"/>
        <v>212963</v>
      </c>
      <c r="J8" s="12">
        <f t="shared" si="1"/>
        <v>148924</v>
      </c>
      <c r="K8" s="12">
        <f t="shared" si="1"/>
        <v>175515</v>
      </c>
      <c r="L8" s="12">
        <f t="shared" si="1"/>
        <v>81359</v>
      </c>
      <c r="M8" s="12">
        <f t="shared" si="1"/>
        <v>50066</v>
      </c>
      <c r="N8" s="12">
        <f>SUM(B8:M8)</f>
        <v>1980980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21245</v>
      </c>
      <c r="C9" s="14">
        <v>21125</v>
      </c>
      <c r="D9" s="14">
        <v>14897</v>
      </c>
      <c r="E9" s="14">
        <v>1627</v>
      </c>
      <c r="F9" s="14">
        <v>12213</v>
      </c>
      <c r="G9" s="14">
        <v>23890</v>
      </c>
      <c r="H9" s="14">
        <v>28690</v>
      </c>
      <c r="I9" s="14">
        <v>12735</v>
      </c>
      <c r="J9" s="14">
        <v>16769</v>
      </c>
      <c r="K9" s="14">
        <v>13632</v>
      </c>
      <c r="L9" s="14">
        <v>9615</v>
      </c>
      <c r="M9" s="14">
        <v>6057</v>
      </c>
      <c r="N9" s="12">
        <f aca="true" t="shared" si="2" ref="N9:N19">SUM(B9:M9)</f>
        <v>182495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21245</v>
      </c>
      <c r="C10" s="14">
        <f>+C9-C11</f>
        <v>21125</v>
      </c>
      <c r="D10" s="14">
        <f>+D9-D11</f>
        <v>14897</v>
      </c>
      <c r="E10" s="14">
        <f>+E9-E11</f>
        <v>1627</v>
      </c>
      <c r="F10" s="14">
        <f aca="true" t="shared" si="3" ref="F10:M10">+F9-F11</f>
        <v>12213</v>
      </c>
      <c r="G10" s="14">
        <f t="shared" si="3"/>
        <v>23890</v>
      </c>
      <c r="H10" s="14">
        <f t="shared" si="3"/>
        <v>28690</v>
      </c>
      <c r="I10" s="14">
        <f t="shared" si="3"/>
        <v>12735</v>
      </c>
      <c r="J10" s="14">
        <f t="shared" si="3"/>
        <v>16769</v>
      </c>
      <c r="K10" s="14">
        <f t="shared" si="3"/>
        <v>13632</v>
      </c>
      <c r="L10" s="14">
        <f t="shared" si="3"/>
        <v>9615</v>
      </c>
      <c r="M10" s="14">
        <f t="shared" si="3"/>
        <v>6057</v>
      </c>
      <c r="N10" s="12">
        <f t="shared" si="2"/>
        <v>182495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188964</v>
      </c>
      <c r="C12" s="14">
        <f>C13+C14+C15</f>
        <v>145188</v>
      </c>
      <c r="D12" s="14">
        <f>D13+D14+D15</f>
        <v>173421</v>
      </c>
      <c r="E12" s="14">
        <f>E13+E14+E15</f>
        <v>20839</v>
      </c>
      <c r="F12" s="14">
        <f aca="true" t="shared" si="4" ref="F12:M12">F13+F14+F15</f>
        <v>134388</v>
      </c>
      <c r="G12" s="14">
        <f t="shared" si="4"/>
        <v>218415</v>
      </c>
      <c r="H12" s="14">
        <f t="shared" si="4"/>
        <v>182632</v>
      </c>
      <c r="I12" s="14">
        <f t="shared" si="4"/>
        <v>177282</v>
      </c>
      <c r="J12" s="14">
        <f t="shared" si="4"/>
        <v>116943</v>
      </c>
      <c r="K12" s="14">
        <f t="shared" si="4"/>
        <v>140549</v>
      </c>
      <c r="L12" s="14">
        <f t="shared" si="4"/>
        <v>64173</v>
      </c>
      <c r="M12" s="14">
        <f t="shared" si="4"/>
        <v>39924</v>
      </c>
      <c r="N12" s="12">
        <f t="shared" si="2"/>
        <v>1602718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100203</v>
      </c>
      <c r="C13" s="14">
        <v>77690</v>
      </c>
      <c r="D13" s="14">
        <v>88948</v>
      </c>
      <c r="E13" s="14">
        <v>10974</v>
      </c>
      <c r="F13" s="14">
        <v>69139</v>
      </c>
      <c r="G13" s="14">
        <v>113859</v>
      </c>
      <c r="H13" s="14">
        <v>100340</v>
      </c>
      <c r="I13" s="14">
        <v>95472</v>
      </c>
      <c r="J13" s="14">
        <v>61573</v>
      </c>
      <c r="K13" s="14">
        <v>72427</v>
      </c>
      <c r="L13" s="14">
        <v>32537</v>
      </c>
      <c r="M13" s="14">
        <v>19728</v>
      </c>
      <c r="N13" s="12">
        <f t="shared" si="2"/>
        <v>842890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84647</v>
      </c>
      <c r="C14" s="14">
        <v>62503</v>
      </c>
      <c r="D14" s="14">
        <v>81578</v>
      </c>
      <c r="E14" s="14">
        <v>9260</v>
      </c>
      <c r="F14" s="14">
        <v>61510</v>
      </c>
      <c r="G14" s="14">
        <v>97190</v>
      </c>
      <c r="H14" s="14">
        <v>77289</v>
      </c>
      <c r="I14" s="14">
        <v>79193</v>
      </c>
      <c r="J14" s="14">
        <v>52551</v>
      </c>
      <c r="K14" s="14">
        <v>65475</v>
      </c>
      <c r="L14" s="14">
        <v>30070</v>
      </c>
      <c r="M14" s="14">
        <v>19457</v>
      </c>
      <c r="N14" s="12">
        <f t="shared" si="2"/>
        <v>720723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4114</v>
      </c>
      <c r="C15" s="14">
        <v>4995</v>
      </c>
      <c r="D15" s="14">
        <v>2895</v>
      </c>
      <c r="E15" s="14">
        <v>605</v>
      </c>
      <c r="F15" s="14">
        <v>3739</v>
      </c>
      <c r="G15" s="14">
        <v>7366</v>
      </c>
      <c r="H15" s="14">
        <v>5003</v>
      </c>
      <c r="I15" s="14">
        <v>2617</v>
      </c>
      <c r="J15" s="14">
        <v>2819</v>
      </c>
      <c r="K15" s="14">
        <v>2647</v>
      </c>
      <c r="L15" s="14">
        <v>1566</v>
      </c>
      <c r="M15" s="14">
        <v>739</v>
      </c>
      <c r="N15" s="12">
        <f t="shared" si="2"/>
        <v>39105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25391</v>
      </c>
      <c r="C16" s="14">
        <f>C17+C18+C19</f>
        <v>17001</v>
      </c>
      <c r="D16" s="14">
        <f>D17+D18+D19</f>
        <v>17974</v>
      </c>
      <c r="E16" s="14">
        <f>E17+E18+E19</f>
        <v>2130</v>
      </c>
      <c r="F16" s="14">
        <f aca="true" t="shared" si="5" ref="F16:M16">F17+F18+F19</f>
        <v>15169</v>
      </c>
      <c r="G16" s="14">
        <f t="shared" si="5"/>
        <v>25400</v>
      </c>
      <c r="H16" s="14">
        <f t="shared" si="5"/>
        <v>21554</v>
      </c>
      <c r="I16" s="14">
        <f t="shared" si="5"/>
        <v>22946</v>
      </c>
      <c r="J16" s="14">
        <f t="shared" si="5"/>
        <v>15212</v>
      </c>
      <c r="K16" s="14">
        <f t="shared" si="5"/>
        <v>21334</v>
      </c>
      <c r="L16" s="14">
        <f t="shared" si="5"/>
        <v>7571</v>
      </c>
      <c r="M16" s="14">
        <f t="shared" si="5"/>
        <v>4085</v>
      </c>
      <c r="N16" s="12">
        <f t="shared" si="2"/>
        <v>195767</v>
      </c>
    </row>
    <row r="17" spans="1:25" ht="18.75" customHeight="1">
      <c r="A17" s="15" t="s">
        <v>16</v>
      </c>
      <c r="B17" s="14">
        <v>21401</v>
      </c>
      <c r="C17" s="14">
        <v>14405</v>
      </c>
      <c r="D17" s="14">
        <v>14452</v>
      </c>
      <c r="E17" s="14">
        <v>1725</v>
      </c>
      <c r="F17" s="14">
        <v>12469</v>
      </c>
      <c r="G17" s="14">
        <v>21109</v>
      </c>
      <c r="H17" s="14">
        <v>18314</v>
      </c>
      <c r="I17" s="14">
        <v>20110</v>
      </c>
      <c r="J17" s="14">
        <v>12761</v>
      </c>
      <c r="K17" s="14">
        <v>18325</v>
      </c>
      <c r="L17" s="14">
        <v>6470</v>
      </c>
      <c r="M17" s="14">
        <v>3373</v>
      </c>
      <c r="N17" s="12">
        <f t="shared" si="2"/>
        <v>164914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3820</v>
      </c>
      <c r="C18" s="14">
        <v>2428</v>
      </c>
      <c r="D18" s="14">
        <v>3424</v>
      </c>
      <c r="E18" s="14">
        <v>391</v>
      </c>
      <c r="F18" s="14">
        <v>2571</v>
      </c>
      <c r="G18" s="14">
        <v>4083</v>
      </c>
      <c r="H18" s="14">
        <v>3099</v>
      </c>
      <c r="I18" s="14">
        <v>2728</v>
      </c>
      <c r="J18" s="14">
        <v>2343</v>
      </c>
      <c r="K18" s="14">
        <v>2912</v>
      </c>
      <c r="L18" s="14">
        <v>1067</v>
      </c>
      <c r="M18" s="14">
        <v>677</v>
      </c>
      <c r="N18" s="12">
        <f t="shared" si="2"/>
        <v>29543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170</v>
      </c>
      <c r="C19" s="14">
        <v>168</v>
      </c>
      <c r="D19" s="14">
        <v>98</v>
      </c>
      <c r="E19" s="14">
        <v>14</v>
      </c>
      <c r="F19" s="14">
        <v>129</v>
      </c>
      <c r="G19" s="14">
        <v>208</v>
      </c>
      <c r="H19" s="14">
        <v>141</v>
      </c>
      <c r="I19" s="14">
        <v>108</v>
      </c>
      <c r="J19" s="14">
        <v>108</v>
      </c>
      <c r="K19" s="14">
        <v>97</v>
      </c>
      <c r="L19" s="14">
        <v>34</v>
      </c>
      <c r="M19" s="14">
        <v>35</v>
      </c>
      <c r="N19" s="12">
        <f t="shared" si="2"/>
        <v>1310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141833</v>
      </c>
      <c r="C20" s="18">
        <f>C21+C22+C23</f>
        <v>86896</v>
      </c>
      <c r="D20" s="18">
        <f>D21+D22+D23</f>
        <v>85986</v>
      </c>
      <c r="E20" s="18">
        <f>E21+E22+E23</f>
        <v>10570</v>
      </c>
      <c r="F20" s="18">
        <f aca="true" t="shared" si="6" ref="F20:M20">F21+F22+F23</f>
        <v>72647</v>
      </c>
      <c r="G20" s="18">
        <f t="shared" si="6"/>
        <v>116026</v>
      </c>
      <c r="H20" s="18">
        <f t="shared" si="6"/>
        <v>120103</v>
      </c>
      <c r="I20" s="18">
        <f t="shared" si="6"/>
        <v>113117</v>
      </c>
      <c r="J20" s="18">
        <f t="shared" si="6"/>
        <v>72090</v>
      </c>
      <c r="K20" s="18">
        <f t="shared" si="6"/>
        <v>112635</v>
      </c>
      <c r="L20" s="18">
        <f t="shared" si="6"/>
        <v>43227</v>
      </c>
      <c r="M20" s="18">
        <f t="shared" si="6"/>
        <v>24689</v>
      </c>
      <c r="N20" s="12">
        <f aca="true" t="shared" si="7" ref="N20:N26">SUM(B20:M20)</f>
        <v>999819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82753</v>
      </c>
      <c r="C21" s="14">
        <v>54340</v>
      </c>
      <c r="D21" s="14">
        <v>52701</v>
      </c>
      <c r="E21" s="14">
        <v>6623</v>
      </c>
      <c r="F21" s="14">
        <v>43788</v>
      </c>
      <c r="G21" s="14">
        <v>71575</v>
      </c>
      <c r="H21" s="14">
        <v>74825</v>
      </c>
      <c r="I21" s="14">
        <v>68197</v>
      </c>
      <c r="J21" s="14">
        <v>42944</v>
      </c>
      <c r="K21" s="14">
        <v>63347</v>
      </c>
      <c r="L21" s="14">
        <v>24699</v>
      </c>
      <c r="M21" s="14">
        <v>13695</v>
      </c>
      <c r="N21" s="12">
        <f t="shared" si="7"/>
        <v>599487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56906</v>
      </c>
      <c r="C22" s="14">
        <v>30737</v>
      </c>
      <c r="D22" s="14">
        <v>32143</v>
      </c>
      <c r="E22" s="14">
        <v>3744</v>
      </c>
      <c r="F22" s="14">
        <v>27433</v>
      </c>
      <c r="G22" s="14">
        <v>41806</v>
      </c>
      <c r="H22" s="14">
        <v>43276</v>
      </c>
      <c r="I22" s="14">
        <v>43478</v>
      </c>
      <c r="J22" s="14">
        <v>27911</v>
      </c>
      <c r="K22" s="14">
        <v>47644</v>
      </c>
      <c r="L22" s="14">
        <v>17822</v>
      </c>
      <c r="M22" s="14">
        <v>10652</v>
      </c>
      <c r="N22" s="12">
        <f t="shared" si="7"/>
        <v>383552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2174</v>
      </c>
      <c r="C23" s="14">
        <v>1819</v>
      </c>
      <c r="D23" s="14">
        <v>1142</v>
      </c>
      <c r="E23" s="14">
        <v>203</v>
      </c>
      <c r="F23" s="14">
        <v>1426</v>
      </c>
      <c r="G23" s="14">
        <v>2645</v>
      </c>
      <c r="H23" s="14">
        <v>2002</v>
      </c>
      <c r="I23" s="14">
        <v>1442</v>
      </c>
      <c r="J23" s="14">
        <v>1235</v>
      </c>
      <c r="K23" s="14">
        <v>1644</v>
      </c>
      <c r="L23" s="14">
        <v>706</v>
      </c>
      <c r="M23" s="14">
        <v>342</v>
      </c>
      <c r="N23" s="12">
        <f t="shared" si="7"/>
        <v>16780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150047</v>
      </c>
      <c r="C24" s="14">
        <f>C25+C26</f>
        <v>108101</v>
      </c>
      <c r="D24" s="14">
        <f>D25+D26</f>
        <v>104557</v>
      </c>
      <c r="E24" s="14">
        <f>E25+E26</f>
        <v>15555</v>
      </c>
      <c r="F24" s="14">
        <f aca="true" t="shared" si="8" ref="F24:M24">F25+F26</f>
        <v>103503</v>
      </c>
      <c r="G24" s="14">
        <f t="shared" si="8"/>
        <v>155803</v>
      </c>
      <c r="H24" s="14">
        <f t="shared" si="8"/>
        <v>131914</v>
      </c>
      <c r="I24" s="14">
        <f t="shared" si="8"/>
        <v>105336</v>
      </c>
      <c r="J24" s="14">
        <f t="shared" si="8"/>
        <v>78482</v>
      </c>
      <c r="K24" s="14">
        <f t="shared" si="8"/>
        <v>92081</v>
      </c>
      <c r="L24" s="14">
        <f t="shared" si="8"/>
        <v>29949</v>
      </c>
      <c r="M24" s="14">
        <f t="shared" si="8"/>
        <v>17121</v>
      </c>
      <c r="N24" s="12">
        <f t="shared" si="7"/>
        <v>1092449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74815</v>
      </c>
      <c r="C25" s="14">
        <v>60790</v>
      </c>
      <c r="D25" s="14">
        <v>57897</v>
      </c>
      <c r="E25" s="14">
        <v>9265</v>
      </c>
      <c r="F25" s="14">
        <v>55595</v>
      </c>
      <c r="G25" s="14">
        <v>89007</v>
      </c>
      <c r="H25" s="14">
        <v>78253</v>
      </c>
      <c r="I25" s="14">
        <v>54808</v>
      </c>
      <c r="J25" s="14">
        <v>45472</v>
      </c>
      <c r="K25" s="14">
        <v>48161</v>
      </c>
      <c r="L25" s="14">
        <v>16411</v>
      </c>
      <c r="M25" s="14">
        <v>8147</v>
      </c>
      <c r="N25" s="12">
        <f t="shared" si="7"/>
        <v>598621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75232</v>
      </c>
      <c r="C26" s="14">
        <v>47311</v>
      </c>
      <c r="D26" s="14">
        <v>46660</v>
      </c>
      <c r="E26" s="14">
        <v>6290</v>
      </c>
      <c r="F26" s="14">
        <v>47908</v>
      </c>
      <c r="G26" s="14">
        <v>66796</v>
      </c>
      <c r="H26" s="14">
        <v>53661</v>
      </c>
      <c r="I26" s="14">
        <v>50528</v>
      </c>
      <c r="J26" s="14">
        <v>33010</v>
      </c>
      <c r="K26" s="14">
        <v>43920</v>
      </c>
      <c r="L26" s="14">
        <v>13538</v>
      </c>
      <c r="M26" s="14">
        <v>8974</v>
      </c>
      <c r="N26" s="12">
        <f t="shared" si="7"/>
        <v>493828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1070352.0000408</v>
      </c>
      <c r="C36" s="61">
        <f aca="true" t="shared" si="11" ref="C36:M36">C37+C38+C39+C40</f>
        <v>741812.9079855</v>
      </c>
      <c r="D36" s="61">
        <f t="shared" si="11"/>
        <v>730265.64359175</v>
      </c>
      <c r="E36" s="61">
        <f t="shared" si="11"/>
        <v>128149.66306639998</v>
      </c>
      <c r="F36" s="61">
        <f t="shared" si="11"/>
        <v>716065.4015360001</v>
      </c>
      <c r="G36" s="61">
        <f t="shared" si="11"/>
        <v>906597.4236000001</v>
      </c>
      <c r="H36" s="61">
        <f t="shared" si="11"/>
        <v>953724.2437000001</v>
      </c>
      <c r="I36" s="61">
        <f t="shared" si="11"/>
        <v>828238.7731088</v>
      </c>
      <c r="J36" s="61">
        <f t="shared" si="11"/>
        <v>647692.5007128</v>
      </c>
      <c r="K36" s="61">
        <f t="shared" si="11"/>
        <v>786125.15889456</v>
      </c>
      <c r="L36" s="61">
        <f t="shared" si="11"/>
        <v>379345.89453504997</v>
      </c>
      <c r="M36" s="61">
        <f t="shared" si="11"/>
        <v>220943.84217856004</v>
      </c>
      <c r="N36" s="61">
        <f>N37+N38+N39+N40</f>
        <v>8109313.45295022</v>
      </c>
    </row>
    <row r="37" spans="1:14" ht="18.75" customHeight="1">
      <c r="A37" s="58" t="s">
        <v>55</v>
      </c>
      <c r="B37" s="55">
        <f aca="true" t="shared" si="12" ref="B37:M37">B29*B7</f>
        <v>1070362.416</v>
      </c>
      <c r="C37" s="55">
        <f t="shared" si="12"/>
        <v>741640.8844</v>
      </c>
      <c r="D37" s="55">
        <f t="shared" si="12"/>
        <v>720176.1579999999</v>
      </c>
      <c r="E37" s="55">
        <f t="shared" si="12"/>
        <v>127821.99209999999</v>
      </c>
      <c r="F37" s="55">
        <f t="shared" si="12"/>
        <v>716052.4800000001</v>
      </c>
      <c r="G37" s="55">
        <f t="shared" si="12"/>
        <v>906686.8870000001</v>
      </c>
      <c r="H37" s="55">
        <f t="shared" si="12"/>
        <v>953542.0845</v>
      </c>
      <c r="I37" s="55">
        <f t="shared" si="12"/>
        <v>828146.1536</v>
      </c>
      <c r="J37" s="55">
        <f t="shared" si="12"/>
        <v>647480.4024</v>
      </c>
      <c r="K37" s="55">
        <f t="shared" si="12"/>
        <v>785899.4539</v>
      </c>
      <c r="L37" s="55">
        <f t="shared" si="12"/>
        <v>379213.4365</v>
      </c>
      <c r="M37" s="55">
        <f t="shared" si="12"/>
        <v>220897.46680000002</v>
      </c>
      <c r="N37" s="57">
        <f>SUM(B37:M37)</f>
        <v>8097919.815199999</v>
      </c>
    </row>
    <row r="38" spans="1:14" ht="18.75" customHeight="1">
      <c r="A38" s="58" t="s">
        <v>56</v>
      </c>
      <c r="B38" s="55">
        <f aca="true" t="shared" si="13" ref="B38:M38">B30*B7</f>
        <v>-3267.4959592</v>
      </c>
      <c r="C38" s="55">
        <f t="shared" si="13"/>
        <v>-2220.4964145</v>
      </c>
      <c r="D38" s="55">
        <f t="shared" si="13"/>
        <v>-2202.4144082499997</v>
      </c>
      <c r="E38" s="55">
        <f t="shared" si="13"/>
        <v>-318.6090336</v>
      </c>
      <c r="F38" s="55">
        <f t="shared" si="13"/>
        <v>-2148.4784640000003</v>
      </c>
      <c r="G38" s="55">
        <f t="shared" si="13"/>
        <v>-2751.6234000000004</v>
      </c>
      <c r="H38" s="55">
        <f t="shared" si="13"/>
        <v>-2715.4008</v>
      </c>
      <c r="I38" s="55">
        <f t="shared" si="13"/>
        <v>-2453.9804912</v>
      </c>
      <c r="J38" s="55">
        <f t="shared" si="13"/>
        <v>-1906.5016872</v>
      </c>
      <c r="K38" s="55">
        <f t="shared" si="13"/>
        <v>-2376.53500544</v>
      </c>
      <c r="L38" s="55">
        <f t="shared" si="13"/>
        <v>-1138.70196495</v>
      </c>
      <c r="M38" s="55">
        <f t="shared" si="13"/>
        <v>-672.66462144</v>
      </c>
      <c r="N38" s="25">
        <f>SUM(B38:M38)</f>
        <v>-24172.90224978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-80731</v>
      </c>
      <c r="C42" s="25">
        <f aca="true" t="shared" si="15" ref="C42:M42">+C43+C46+C54+C55</f>
        <v>-80275</v>
      </c>
      <c r="D42" s="25">
        <f t="shared" si="15"/>
        <v>-56608.6</v>
      </c>
      <c r="E42" s="25">
        <f t="shared" si="15"/>
        <v>-7182.6</v>
      </c>
      <c r="F42" s="25">
        <f t="shared" si="15"/>
        <v>-46409.4</v>
      </c>
      <c r="G42" s="25">
        <f t="shared" si="15"/>
        <v>-90782</v>
      </c>
      <c r="H42" s="25">
        <f t="shared" si="15"/>
        <v>-109522</v>
      </c>
      <c r="I42" s="25">
        <f t="shared" si="15"/>
        <v>-48393</v>
      </c>
      <c r="J42" s="25">
        <f t="shared" si="15"/>
        <v>-63722.2</v>
      </c>
      <c r="K42" s="25">
        <f t="shared" si="15"/>
        <v>-51801.6</v>
      </c>
      <c r="L42" s="25">
        <f t="shared" si="15"/>
        <v>-36537</v>
      </c>
      <c r="M42" s="25">
        <f t="shared" si="15"/>
        <v>-23016.6</v>
      </c>
      <c r="N42" s="25">
        <f>+N43+N46+N54+N55</f>
        <v>-694981</v>
      </c>
    </row>
    <row r="43" spans="1:14" ht="18.75" customHeight="1">
      <c r="A43" s="17" t="s">
        <v>60</v>
      </c>
      <c r="B43" s="26">
        <f>B44+B45</f>
        <v>-80731</v>
      </c>
      <c r="C43" s="26">
        <f>C44+C45</f>
        <v>-80275</v>
      </c>
      <c r="D43" s="26">
        <f>D44+D45</f>
        <v>-56608.6</v>
      </c>
      <c r="E43" s="26">
        <f>E44+E45</f>
        <v>-6182.6</v>
      </c>
      <c r="F43" s="26">
        <f aca="true" t="shared" si="16" ref="F43:M43">F44+F45</f>
        <v>-46409.4</v>
      </c>
      <c r="G43" s="26">
        <f t="shared" si="16"/>
        <v>-90782</v>
      </c>
      <c r="H43" s="26">
        <f t="shared" si="16"/>
        <v>-109022</v>
      </c>
      <c r="I43" s="26">
        <f t="shared" si="16"/>
        <v>-48393</v>
      </c>
      <c r="J43" s="26">
        <f t="shared" si="16"/>
        <v>-63722.2</v>
      </c>
      <c r="K43" s="26">
        <f t="shared" si="16"/>
        <v>-51801.6</v>
      </c>
      <c r="L43" s="26">
        <f t="shared" si="16"/>
        <v>-36537</v>
      </c>
      <c r="M43" s="26">
        <f t="shared" si="16"/>
        <v>-23016.6</v>
      </c>
      <c r="N43" s="25">
        <f aca="true" t="shared" si="17" ref="N43:N55">SUM(B43:M43)</f>
        <v>-693481</v>
      </c>
    </row>
    <row r="44" spans="1:25" ht="18.75" customHeight="1">
      <c r="A44" s="13" t="s">
        <v>61</v>
      </c>
      <c r="B44" s="20">
        <f>ROUND(-B9*$D$3,2)</f>
        <v>-80731</v>
      </c>
      <c r="C44" s="20">
        <f>ROUND(-C9*$D$3,2)</f>
        <v>-80275</v>
      </c>
      <c r="D44" s="20">
        <f>ROUND(-D9*$D$3,2)</f>
        <v>-56608.6</v>
      </c>
      <c r="E44" s="20">
        <f>ROUND(-E9*$D$3,2)</f>
        <v>-6182.6</v>
      </c>
      <c r="F44" s="20">
        <f aca="true" t="shared" si="18" ref="F44:M44">ROUND(-F9*$D$3,2)</f>
        <v>-46409.4</v>
      </c>
      <c r="G44" s="20">
        <f t="shared" si="18"/>
        <v>-90782</v>
      </c>
      <c r="H44" s="20">
        <f t="shared" si="18"/>
        <v>-109022</v>
      </c>
      <c r="I44" s="20">
        <f t="shared" si="18"/>
        <v>-48393</v>
      </c>
      <c r="J44" s="20">
        <f t="shared" si="18"/>
        <v>-63722.2</v>
      </c>
      <c r="K44" s="20">
        <f t="shared" si="18"/>
        <v>-51801.6</v>
      </c>
      <c r="L44" s="20">
        <f t="shared" si="18"/>
        <v>-36537</v>
      </c>
      <c r="M44" s="20">
        <f t="shared" si="18"/>
        <v>-23016.6</v>
      </c>
      <c r="N44" s="47">
        <f t="shared" si="17"/>
        <v>-693481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989621.0000408001</v>
      </c>
      <c r="C57" s="29">
        <f t="shared" si="21"/>
        <v>661537.9079855</v>
      </c>
      <c r="D57" s="29">
        <f t="shared" si="21"/>
        <v>673657.04359175</v>
      </c>
      <c r="E57" s="29">
        <f t="shared" si="21"/>
        <v>120967.06306639998</v>
      </c>
      <c r="F57" s="29">
        <f t="shared" si="21"/>
        <v>669656.001536</v>
      </c>
      <c r="G57" s="29">
        <f t="shared" si="21"/>
        <v>815815.4236000001</v>
      </c>
      <c r="H57" s="29">
        <f t="shared" si="21"/>
        <v>844202.2437000001</v>
      </c>
      <c r="I57" s="29">
        <f t="shared" si="21"/>
        <v>779845.7731088</v>
      </c>
      <c r="J57" s="29">
        <f t="shared" si="21"/>
        <v>583970.3007128</v>
      </c>
      <c r="K57" s="29">
        <f t="shared" si="21"/>
        <v>734323.55889456</v>
      </c>
      <c r="L57" s="29">
        <f t="shared" si="21"/>
        <v>342808.89453504997</v>
      </c>
      <c r="M57" s="29">
        <f t="shared" si="21"/>
        <v>197927.24217856003</v>
      </c>
      <c r="N57" s="29">
        <f>SUM(B57:M57)</f>
        <v>7414332.45295022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989620.99</v>
      </c>
      <c r="C60" s="36">
        <f aca="true" t="shared" si="22" ref="C60:M60">SUM(C61:C74)</f>
        <v>661537.9</v>
      </c>
      <c r="D60" s="36">
        <f t="shared" si="22"/>
        <v>673657.05</v>
      </c>
      <c r="E60" s="36">
        <f t="shared" si="22"/>
        <v>120967.06</v>
      </c>
      <c r="F60" s="36">
        <f t="shared" si="22"/>
        <v>669656</v>
      </c>
      <c r="G60" s="36">
        <f t="shared" si="22"/>
        <v>815815.43</v>
      </c>
      <c r="H60" s="36">
        <f t="shared" si="22"/>
        <v>844202.24</v>
      </c>
      <c r="I60" s="36">
        <f t="shared" si="22"/>
        <v>779845.77</v>
      </c>
      <c r="J60" s="36">
        <f t="shared" si="22"/>
        <v>583970.3</v>
      </c>
      <c r="K60" s="36">
        <f t="shared" si="22"/>
        <v>734323.55</v>
      </c>
      <c r="L60" s="36">
        <f t="shared" si="22"/>
        <v>342808.9</v>
      </c>
      <c r="M60" s="36">
        <f t="shared" si="22"/>
        <v>197927.25</v>
      </c>
      <c r="N60" s="29">
        <f>SUM(N61:N74)</f>
        <v>7414332.440000001</v>
      </c>
    </row>
    <row r="61" spans="1:15" ht="18.75" customHeight="1">
      <c r="A61" s="17" t="s">
        <v>75</v>
      </c>
      <c r="B61" s="36">
        <v>196114.12</v>
      </c>
      <c r="C61" s="36">
        <v>194877.29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390991.41000000003</v>
      </c>
      <c r="O61"/>
    </row>
    <row r="62" spans="1:15" ht="18.75" customHeight="1">
      <c r="A62" s="17" t="s">
        <v>76</v>
      </c>
      <c r="B62" s="36">
        <v>793506.87</v>
      </c>
      <c r="C62" s="36">
        <v>466660.61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1260167.48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673657.05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673657.05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120967.06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120967.06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669656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669656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815815.43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815815.43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659286.52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659286.52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184915.72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184915.72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779845.77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779845.77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583970.3</v>
      </c>
      <c r="K70" s="35">
        <v>0</v>
      </c>
      <c r="L70" s="35">
        <v>0</v>
      </c>
      <c r="M70" s="35">
        <v>0</v>
      </c>
      <c r="N70" s="29">
        <f t="shared" si="23"/>
        <v>583970.3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734323.55</v>
      </c>
      <c r="L71" s="35">
        <v>0</v>
      </c>
      <c r="M71" s="62"/>
      <c r="N71" s="26">
        <f t="shared" si="23"/>
        <v>734323.55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342808.9</v>
      </c>
      <c r="M72" s="35">
        <v>0</v>
      </c>
      <c r="N72" s="29">
        <f t="shared" si="23"/>
        <v>342808.9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197927.25</v>
      </c>
      <c r="N73" s="26">
        <f t="shared" si="23"/>
        <v>197927.25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2.265866848230561</v>
      </c>
      <c r="C78" s="45">
        <v>2.2333517322082965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1.9787074062658847</v>
      </c>
      <c r="C79" s="45">
        <v>1.8663472509007022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1.814696646192372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2.5265602623449848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2.11903823844697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1.680334183943922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1.9767227672456522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1.9331726776055964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1.9198146872364492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2.1626081841253306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2.067493599665887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2.454757139386223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2.404804760531151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2017-03-09T20:00:40Z</dcterms:modified>
  <cp:category/>
  <cp:version/>
  <cp:contentType/>
  <cp:contentStatus/>
</cp:coreProperties>
</file>