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<sst xmlns="http://schemas.openxmlformats.org/spreadsheetml/2006/main" count="105" uniqueCount="103">
  <si>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</si>
  <si>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</si>
  <si>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</si>
  <si>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</si>
  <si>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</si>
  <si>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</si>
  <si>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</si>
  <si>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</si>
  <si>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</si>
  <si>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</si>
  <si>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</si>
  <si>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</si>
  <si>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</si>
  <si>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</si>
  <si>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</si>
  <si>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</si>
  <si>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</si>
  <si>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</si>
  <si>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</si>
  <si>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</si>
  <si>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</si>
  <si>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</si>
  <si>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</si>
  <si>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</si>
  <si>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</si>
  <si>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</si>
  <si>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</si>
  <si>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</si>
  <si>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</si>
  <si>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</si>
  <si>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</si>
  <si>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</si>
  <si>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</si>
  <si>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</si>
  <si>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</si>
  <si>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</si>
  <si>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</si>
  <si>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</si>
  <si>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</si>
  <si>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</si>
  <si>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</si>
  <si>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</si>
  <si>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</si>
  <si>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</si>
  <si>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</si>
  <si>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</si>
  <si>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</si>
  <si>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</si>
  <si>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</si>
  <si>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</si>
  <si>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</si>
  <si>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</si>
  <si>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</si>
  <si>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</si>
  <si>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</si>
  <si>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</si>
  <si>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</si>
  <si>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</si>
  <si>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</si>
  <si>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</si>
  <si>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</si>
  <si>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</si>
  <si>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</si>
  <si>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</si>
  <si>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</si>
  <si>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</si>
  <si>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</si>
  <si>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</si>
  <si>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</si>
  <si>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</si>
  <si>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</si>
  <si>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</si>
  <si>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</si>
  <si>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</si>
  <si>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</si>
  <si>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</si>
  <si>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</si>
  <si>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</si>
  <si>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</si>
  <si>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</si>
  <si>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</si>
  <si>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</si>
  <si>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</si>
  <si>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</si>
  <si>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</si>
  <si>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</si>
  <si>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</si>
  <si>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</si>
  <si>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</si>
  <si>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</si>
  <si>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</si>
  <si>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</si>
  <si>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</si>
  <si>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</si>
  <si>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</si>
  <si>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</si>
  <si>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</si>
  <si>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</si>
  <si>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</si>
  <si>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</si>
  <si>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</si>
  <si>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</si>
  <si>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22/02/17 - VENCIMENTO 09/03/17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</si>
</sst>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638175</xdr:colOff>
      <xdr:row>94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638175</xdr:colOff>
      <xdr:row>94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638175</xdr:colOff>
      <xdr:row>94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522316</v>
      </c>
      <c r="C7" s="10">
        <f>C8+C20+C24</f>
        <v>384461</v>
      </c>
      <c r="D7" s="10">
        <f>D8+D20+D24</f>
        <v>398126</v>
      </c>
      <c r="E7" s="10">
        <f>E8+E20+E24</f>
        <v>52299</v>
      </c>
      <c r="F7" s="10">
        <f aca="true" t="shared" si="0" ref="F7:M7">F8+F20+F24</f>
        <v>342055</v>
      </c>
      <c r="G7" s="10">
        <f t="shared" si="0"/>
        <v>541125</v>
      </c>
      <c r="H7" s="10">
        <f t="shared" si="0"/>
        <v>487559</v>
      </c>
      <c r="I7" s="10">
        <f t="shared" si="0"/>
        <v>438870</v>
      </c>
      <c r="J7" s="10">
        <f t="shared" si="0"/>
        <v>297145</v>
      </c>
      <c r="K7" s="10">
        <f t="shared" si="0"/>
        <v>383247</v>
      </c>
      <c r="L7" s="10">
        <f t="shared" si="0"/>
        <v>153309</v>
      </c>
      <c r="M7" s="10">
        <f t="shared" si="0"/>
        <v>78820</v>
      </c>
      <c r="N7" s="10">
        <f>+N8+N20+N24</f>
        <v>4079332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236177</v>
      </c>
      <c r="C8" s="12">
        <f>+C9+C12+C16</f>
        <v>186373</v>
      </c>
      <c r="D8" s="12">
        <f>+D9+D12+D16</f>
        <v>206633</v>
      </c>
      <c r="E8" s="12">
        <f>+E9+E12+E16</f>
        <v>25398</v>
      </c>
      <c r="F8" s="12">
        <f aca="true" t="shared" si="1" ref="F8:M8">+F9+F12+F16</f>
        <v>163231</v>
      </c>
      <c r="G8" s="12">
        <f t="shared" si="1"/>
        <v>267977</v>
      </c>
      <c r="H8" s="12">
        <f t="shared" si="1"/>
        <v>235183</v>
      </c>
      <c r="I8" s="12">
        <f t="shared" si="1"/>
        <v>216878</v>
      </c>
      <c r="J8" s="12">
        <f t="shared" si="1"/>
        <v>148072</v>
      </c>
      <c r="K8" s="12">
        <f t="shared" si="1"/>
        <v>177871</v>
      </c>
      <c r="L8" s="12">
        <f t="shared" si="1"/>
        <v>81300</v>
      </c>
      <c r="M8" s="12">
        <f t="shared" si="1"/>
        <v>43111</v>
      </c>
      <c r="N8" s="12">
        <f>SUM(B8:M8)</f>
        <v>1988204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21824</v>
      </c>
      <c r="C9" s="14">
        <v>21196</v>
      </c>
      <c r="D9" s="14">
        <v>14406</v>
      </c>
      <c r="E9" s="14">
        <v>1695</v>
      </c>
      <c r="F9" s="14">
        <v>12544</v>
      </c>
      <c r="G9" s="14">
        <v>23950</v>
      </c>
      <c r="H9" s="14">
        <v>28367</v>
      </c>
      <c r="I9" s="14">
        <v>12990</v>
      </c>
      <c r="J9" s="14">
        <v>16154</v>
      </c>
      <c r="K9" s="14">
        <v>14109</v>
      </c>
      <c r="L9" s="14">
        <v>9375</v>
      </c>
      <c r="M9" s="14">
        <v>5363</v>
      </c>
      <c r="N9" s="12">
        <f aca="true" t="shared" si="2" ref="N9:N19">SUM(B9:M9)</f>
        <v>181973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21824</v>
      </c>
      <c r="C10" s="14">
        <f>+C9-C11</f>
        <v>21196</v>
      </c>
      <c r="D10" s="14">
        <f>+D9-D11</f>
        <v>14406</v>
      </c>
      <c r="E10" s="14">
        <f>+E9-E11</f>
        <v>1695</v>
      </c>
      <c r="F10" s="14">
        <f aca="true" t="shared" si="3" ref="F10:M10">+F9-F11</f>
        <v>12544</v>
      </c>
      <c r="G10" s="14">
        <f t="shared" si="3"/>
        <v>23950</v>
      </c>
      <c r="H10" s="14">
        <f t="shared" si="3"/>
        <v>28367</v>
      </c>
      <c r="I10" s="14">
        <f t="shared" si="3"/>
        <v>12990</v>
      </c>
      <c r="J10" s="14">
        <f t="shared" si="3"/>
        <v>16154</v>
      </c>
      <c r="K10" s="14">
        <f t="shared" si="3"/>
        <v>14109</v>
      </c>
      <c r="L10" s="14">
        <f t="shared" si="3"/>
        <v>9375</v>
      </c>
      <c r="M10" s="14">
        <f t="shared" si="3"/>
        <v>5363</v>
      </c>
      <c r="N10" s="12">
        <f t="shared" si="2"/>
        <v>181973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189195</v>
      </c>
      <c r="C12" s="14">
        <f>C13+C14+C15</f>
        <v>148004</v>
      </c>
      <c r="D12" s="14">
        <f>D13+D14+D15</f>
        <v>174261</v>
      </c>
      <c r="E12" s="14">
        <f>E13+E14+E15</f>
        <v>21513</v>
      </c>
      <c r="F12" s="14">
        <f aca="true" t="shared" si="4" ref="F12:M12">F13+F14+F15</f>
        <v>135481</v>
      </c>
      <c r="G12" s="14">
        <f t="shared" si="4"/>
        <v>218713</v>
      </c>
      <c r="H12" s="14">
        <f t="shared" si="4"/>
        <v>185151</v>
      </c>
      <c r="I12" s="14">
        <f t="shared" si="4"/>
        <v>180659</v>
      </c>
      <c r="J12" s="14">
        <f t="shared" si="4"/>
        <v>116931</v>
      </c>
      <c r="K12" s="14">
        <f t="shared" si="4"/>
        <v>142343</v>
      </c>
      <c r="L12" s="14">
        <f t="shared" si="4"/>
        <v>64480</v>
      </c>
      <c r="M12" s="14">
        <f t="shared" si="4"/>
        <v>34322</v>
      </c>
      <c r="N12" s="12">
        <f t="shared" si="2"/>
        <v>1611053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99399</v>
      </c>
      <c r="C13" s="14">
        <v>78791</v>
      </c>
      <c r="D13" s="14">
        <v>89390</v>
      </c>
      <c r="E13" s="14">
        <v>11307</v>
      </c>
      <c r="F13" s="14">
        <v>69386</v>
      </c>
      <c r="G13" s="14">
        <v>113781</v>
      </c>
      <c r="H13" s="14">
        <v>101031</v>
      </c>
      <c r="I13" s="14">
        <v>96536</v>
      </c>
      <c r="J13" s="14">
        <v>61258</v>
      </c>
      <c r="K13" s="14">
        <v>73133</v>
      </c>
      <c r="L13" s="14">
        <v>32826</v>
      </c>
      <c r="M13" s="14">
        <v>16940</v>
      </c>
      <c r="N13" s="12">
        <f t="shared" si="2"/>
        <v>843778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85587</v>
      </c>
      <c r="C14" s="14">
        <v>64211</v>
      </c>
      <c r="D14" s="14">
        <v>81987</v>
      </c>
      <c r="E14" s="14">
        <v>9553</v>
      </c>
      <c r="F14" s="14">
        <v>62320</v>
      </c>
      <c r="G14" s="14">
        <v>97678</v>
      </c>
      <c r="H14" s="14">
        <v>79090</v>
      </c>
      <c r="I14" s="14">
        <v>81352</v>
      </c>
      <c r="J14" s="14">
        <v>52902</v>
      </c>
      <c r="K14" s="14">
        <v>66370</v>
      </c>
      <c r="L14" s="14">
        <v>30024</v>
      </c>
      <c r="M14" s="14">
        <v>16736</v>
      </c>
      <c r="N14" s="12">
        <f t="shared" si="2"/>
        <v>727810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4209</v>
      </c>
      <c r="C15" s="14">
        <v>5002</v>
      </c>
      <c r="D15" s="14">
        <v>2884</v>
      </c>
      <c r="E15" s="14">
        <v>653</v>
      </c>
      <c r="F15" s="14">
        <v>3775</v>
      </c>
      <c r="G15" s="14">
        <v>7254</v>
      </c>
      <c r="H15" s="14">
        <v>5030</v>
      </c>
      <c r="I15" s="14">
        <v>2771</v>
      </c>
      <c r="J15" s="14">
        <v>2771</v>
      </c>
      <c r="K15" s="14">
        <v>2840</v>
      </c>
      <c r="L15" s="14">
        <v>1630</v>
      </c>
      <c r="M15" s="14">
        <v>646</v>
      </c>
      <c r="N15" s="12">
        <f t="shared" si="2"/>
        <v>39465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25158</v>
      </c>
      <c r="C16" s="14">
        <f>C17+C18+C19</f>
        <v>17173</v>
      </c>
      <c r="D16" s="14">
        <f>D17+D18+D19</f>
        <v>17966</v>
      </c>
      <c r="E16" s="14">
        <f>E17+E18+E19</f>
        <v>2190</v>
      </c>
      <c r="F16" s="14">
        <f aca="true" t="shared" si="5" ref="F16:M16">F17+F18+F19</f>
        <v>15206</v>
      </c>
      <c r="G16" s="14">
        <f t="shared" si="5"/>
        <v>25314</v>
      </c>
      <c r="H16" s="14">
        <f t="shared" si="5"/>
        <v>21665</v>
      </c>
      <c r="I16" s="14">
        <f t="shared" si="5"/>
        <v>23229</v>
      </c>
      <c r="J16" s="14">
        <f t="shared" si="5"/>
        <v>14987</v>
      </c>
      <c r="K16" s="14">
        <f t="shared" si="5"/>
        <v>21419</v>
      </c>
      <c r="L16" s="14">
        <f t="shared" si="5"/>
        <v>7445</v>
      </c>
      <c r="M16" s="14">
        <f t="shared" si="5"/>
        <v>3426</v>
      </c>
      <c r="N16" s="12">
        <f t="shared" si="2"/>
        <v>195178</v>
      </c>
    </row>
    <row r="17" spans="1:25" ht="18.75" customHeight="1">
      <c r="A17" s="15" t="s">
        <v>16</v>
      </c>
      <c r="B17" s="14">
        <v>21182</v>
      </c>
      <c r="C17" s="14">
        <v>14604</v>
      </c>
      <c r="D17" s="14">
        <v>14446</v>
      </c>
      <c r="E17" s="14">
        <v>1788</v>
      </c>
      <c r="F17" s="14">
        <v>12477</v>
      </c>
      <c r="G17" s="14">
        <v>21045</v>
      </c>
      <c r="H17" s="14">
        <v>18313</v>
      </c>
      <c r="I17" s="14">
        <v>20374</v>
      </c>
      <c r="J17" s="14">
        <v>12540</v>
      </c>
      <c r="K17" s="14">
        <v>18427</v>
      </c>
      <c r="L17" s="14">
        <v>6337</v>
      </c>
      <c r="M17" s="14">
        <v>2839</v>
      </c>
      <c r="N17" s="12">
        <f t="shared" si="2"/>
        <v>164372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3822</v>
      </c>
      <c r="C18" s="14">
        <v>2393</v>
      </c>
      <c r="D18" s="14">
        <v>3429</v>
      </c>
      <c r="E18" s="14">
        <v>382</v>
      </c>
      <c r="F18" s="14">
        <v>2605</v>
      </c>
      <c r="G18" s="14">
        <v>4081</v>
      </c>
      <c r="H18" s="14">
        <v>3212</v>
      </c>
      <c r="I18" s="14">
        <v>2763</v>
      </c>
      <c r="J18" s="14">
        <v>2344</v>
      </c>
      <c r="K18" s="14">
        <v>2899</v>
      </c>
      <c r="L18" s="14">
        <v>1069</v>
      </c>
      <c r="M18" s="14">
        <v>567</v>
      </c>
      <c r="N18" s="12">
        <f t="shared" si="2"/>
        <v>29566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154</v>
      </c>
      <c r="C19" s="14">
        <v>176</v>
      </c>
      <c r="D19" s="14">
        <v>91</v>
      </c>
      <c r="E19" s="14">
        <v>20</v>
      </c>
      <c r="F19" s="14">
        <v>124</v>
      </c>
      <c r="G19" s="14">
        <v>188</v>
      </c>
      <c r="H19" s="14">
        <v>140</v>
      </c>
      <c r="I19" s="14">
        <v>92</v>
      </c>
      <c r="J19" s="14">
        <v>103</v>
      </c>
      <c r="K19" s="14">
        <v>93</v>
      </c>
      <c r="L19" s="14">
        <v>39</v>
      </c>
      <c r="M19" s="14">
        <v>20</v>
      </c>
      <c r="N19" s="12">
        <f t="shared" si="2"/>
        <v>1240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139851</v>
      </c>
      <c r="C20" s="18">
        <f>C21+C22+C23</f>
        <v>87742</v>
      </c>
      <c r="D20" s="18">
        <f>D21+D22+D23</f>
        <v>84395</v>
      </c>
      <c r="E20" s="18">
        <f>E21+E22+E23</f>
        <v>10243</v>
      </c>
      <c r="F20" s="18">
        <f aca="true" t="shared" si="6" ref="F20:M20">F21+F22+F23</f>
        <v>73625</v>
      </c>
      <c r="G20" s="18">
        <f t="shared" si="6"/>
        <v>114913</v>
      </c>
      <c r="H20" s="18">
        <f t="shared" si="6"/>
        <v>119644</v>
      </c>
      <c r="I20" s="18">
        <f t="shared" si="6"/>
        <v>113878</v>
      </c>
      <c r="J20" s="18">
        <f t="shared" si="6"/>
        <v>71077</v>
      </c>
      <c r="K20" s="18">
        <f t="shared" si="6"/>
        <v>112428</v>
      </c>
      <c r="L20" s="18">
        <f t="shared" si="6"/>
        <v>42809</v>
      </c>
      <c r="M20" s="18">
        <f t="shared" si="6"/>
        <v>20964</v>
      </c>
      <c r="N20" s="12">
        <f aca="true" t="shared" si="7" ref="N20:N26">SUM(B20:M20)</f>
        <v>991569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81394</v>
      </c>
      <c r="C21" s="14">
        <v>54566</v>
      </c>
      <c r="D21" s="14">
        <v>52177</v>
      </c>
      <c r="E21" s="14">
        <v>6547</v>
      </c>
      <c r="F21" s="14">
        <v>44741</v>
      </c>
      <c r="G21" s="14">
        <v>71348</v>
      </c>
      <c r="H21" s="14">
        <v>74125</v>
      </c>
      <c r="I21" s="14">
        <v>68615</v>
      </c>
      <c r="J21" s="14">
        <v>42563</v>
      </c>
      <c r="K21" s="14">
        <v>63077</v>
      </c>
      <c r="L21" s="14">
        <v>24486</v>
      </c>
      <c r="M21" s="14">
        <v>11678</v>
      </c>
      <c r="N21" s="12">
        <f t="shared" si="7"/>
        <v>595317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56372</v>
      </c>
      <c r="C22" s="14">
        <v>31309</v>
      </c>
      <c r="D22" s="14">
        <v>31075</v>
      </c>
      <c r="E22" s="14">
        <v>3516</v>
      </c>
      <c r="F22" s="14">
        <v>27505</v>
      </c>
      <c r="G22" s="14">
        <v>41087</v>
      </c>
      <c r="H22" s="14">
        <v>43602</v>
      </c>
      <c r="I22" s="14">
        <v>43742</v>
      </c>
      <c r="J22" s="14">
        <v>27367</v>
      </c>
      <c r="K22" s="14">
        <v>47762</v>
      </c>
      <c r="L22" s="14">
        <v>17659</v>
      </c>
      <c r="M22" s="14">
        <v>8959</v>
      </c>
      <c r="N22" s="12">
        <f t="shared" si="7"/>
        <v>379955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2085</v>
      </c>
      <c r="C23" s="14">
        <v>1867</v>
      </c>
      <c r="D23" s="14">
        <v>1143</v>
      </c>
      <c r="E23" s="14">
        <v>180</v>
      </c>
      <c r="F23" s="14">
        <v>1379</v>
      </c>
      <c r="G23" s="14">
        <v>2478</v>
      </c>
      <c r="H23" s="14">
        <v>1917</v>
      </c>
      <c r="I23" s="14">
        <v>1521</v>
      </c>
      <c r="J23" s="14">
        <v>1147</v>
      </c>
      <c r="K23" s="14">
        <v>1589</v>
      </c>
      <c r="L23" s="14">
        <v>664</v>
      </c>
      <c r="M23" s="14">
        <v>327</v>
      </c>
      <c r="N23" s="12">
        <f t="shared" si="7"/>
        <v>16297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146288</v>
      </c>
      <c r="C24" s="14">
        <f>C25+C26</f>
        <v>110346</v>
      </c>
      <c r="D24" s="14">
        <f>D25+D26</f>
        <v>107098</v>
      </c>
      <c r="E24" s="14">
        <f>E25+E26</f>
        <v>16658</v>
      </c>
      <c r="F24" s="14">
        <f aca="true" t="shared" si="8" ref="F24:M24">F25+F26</f>
        <v>105199</v>
      </c>
      <c r="G24" s="14">
        <f t="shared" si="8"/>
        <v>158235</v>
      </c>
      <c r="H24" s="14">
        <f t="shared" si="8"/>
        <v>132732</v>
      </c>
      <c r="I24" s="14">
        <f t="shared" si="8"/>
        <v>108114</v>
      </c>
      <c r="J24" s="14">
        <f t="shared" si="8"/>
        <v>77996</v>
      </c>
      <c r="K24" s="14">
        <f t="shared" si="8"/>
        <v>92948</v>
      </c>
      <c r="L24" s="14">
        <f t="shared" si="8"/>
        <v>29200</v>
      </c>
      <c r="M24" s="14">
        <f t="shared" si="8"/>
        <v>14745</v>
      </c>
      <c r="N24" s="12">
        <f t="shared" si="7"/>
        <v>1099559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74487</v>
      </c>
      <c r="C25" s="14">
        <v>61839</v>
      </c>
      <c r="D25" s="14">
        <v>60550</v>
      </c>
      <c r="E25" s="14">
        <v>10270</v>
      </c>
      <c r="F25" s="14">
        <v>58035</v>
      </c>
      <c r="G25" s="14">
        <v>92367</v>
      </c>
      <c r="H25" s="14">
        <v>80256</v>
      </c>
      <c r="I25" s="14">
        <v>56841</v>
      </c>
      <c r="J25" s="14">
        <v>46006</v>
      </c>
      <c r="K25" s="14">
        <v>49288</v>
      </c>
      <c r="L25" s="14">
        <v>16319</v>
      </c>
      <c r="M25" s="14">
        <v>6962</v>
      </c>
      <c r="N25" s="12">
        <f t="shared" si="7"/>
        <v>613220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71801</v>
      </c>
      <c r="C26" s="14">
        <v>48507</v>
      </c>
      <c r="D26" s="14">
        <v>46548</v>
      </c>
      <c r="E26" s="14">
        <v>6388</v>
      </c>
      <c r="F26" s="14">
        <v>47164</v>
      </c>
      <c r="G26" s="14">
        <v>65868</v>
      </c>
      <c r="H26" s="14">
        <v>52476</v>
      </c>
      <c r="I26" s="14">
        <v>51273</v>
      </c>
      <c r="J26" s="14">
        <v>31990</v>
      </c>
      <c r="K26" s="14">
        <v>43660</v>
      </c>
      <c r="L26" s="14">
        <v>12881</v>
      </c>
      <c r="M26" s="14">
        <v>7783</v>
      </c>
      <c r="N26" s="12">
        <f t="shared" si="7"/>
        <v>486339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1059905.1998453601</v>
      </c>
      <c r="C36" s="61">
        <f aca="true" t="shared" si="11" ref="C36:M36">C37+C38+C39+C40</f>
        <v>753833.2705605</v>
      </c>
      <c r="D36" s="61">
        <f t="shared" si="11"/>
        <v>732601.3854063</v>
      </c>
      <c r="E36" s="61">
        <f t="shared" si="11"/>
        <v>132116.4685016</v>
      </c>
      <c r="F36" s="61">
        <f t="shared" si="11"/>
        <v>724801.17641275</v>
      </c>
      <c r="G36" s="61">
        <f t="shared" si="11"/>
        <v>909262.985</v>
      </c>
      <c r="H36" s="61">
        <f t="shared" si="11"/>
        <v>958952.0031000001</v>
      </c>
      <c r="I36" s="61">
        <f t="shared" si="11"/>
        <v>842505.071666</v>
      </c>
      <c r="J36" s="61">
        <f t="shared" si="11"/>
        <v>642624.8395735</v>
      </c>
      <c r="K36" s="61">
        <f t="shared" si="11"/>
        <v>792340.07857072</v>
      </c>
      <c r="L36" s="61">
        <f t="shared" si="11"/>
        <v>376346.44700187</v>
      </c>
      <c r="M36" s="61">
        <f t="shared" si="11"/>
        <v>189648.8900992</v>
      </c>
      <c r="N36" s="61">
        <f>N37+N38+N39+N40</f>
        <v>8114937.815737799</v>
      </c>
    </row>
    <row r="37" spans="1:14" ht="18.75" customHeight="1">
      <c r="A37" s="58" t="s">
        <v>55</v>
      </c>
      <c r="B37" s="55">
        <f aca="true" t="shared" si="12" ref="B37:M37">B29*B7</f>
        <v>1059883.6272</v>
      </c>
      <c r="C37" s="55">
        <f t="shared" si="12"/>
        <v>753697.3444</v>
      </c>
      <c r="D37" s="55">
        <f t="shared" si="12"/>
        <v>722519.0647999999</v>
      </c>
      <c r="E37" s="55">
        <f t="shared" si="12"/>
        <v>131798.7099</v>
      </c>
      <c r="F37" s="55">
        <f t="shared" si="12"/>
        <v>724814.545</v>
      </c>
      <c r="G37" s="55">
        <f t="shared" si="12"/>
        <v>909360.5625</v>
      </c>
      <c r="H37" s="55">
        <f t="shared" si="12"/>
        <v>958784.7735</v>
      </c>
      <c r="I37" s="55">
        <f t="shared" si="12"/>
        <v>842454.852</v>
      </c>
      <c r="J37" s="55">
        <f t="shared" si="12"/>
        <v>642397.7755</v>
      </c>
      <c r="K37" s="55">
        <f t="shared" si="12"/>
        <v>792133.2243</v>
      </c>
      <c r="L37" s="55">
        <f t="shared" si="12"/>
        <v>376204.9551</v>
      </c>
      <c r="M37" s="55">
        <f t="shared" si="12"/>
        <v>189506.926</v>
      </c>
      <c r="N37" s="57">
        <f>SUM(B37:M37)</f>
        <v>8103556.360199999</v>
      </c>
    </row>
    <row r="38" spans="1:14" ht="18.75" customHeight="1">
      <c r="A38" s="58" t="s">
        <v>56</v>
      </c>
      <c r="B38" s="55">
        <f aca="true" t="shared" si="13" ref="B38:M38">B30*B7</f>
        <v>-3235.50735464</v>
      </c>
      <c r="C38" s="55">
        <f t="shared" si="13"/>
        <v>-2256.5938395</v>
      </c>
      <c r="D38" s="55">
        <f t="shared" si="13"/>
        <v>-2209.5793937</v>
      </c>
      <c r="E38" s="55">
        <f t="shared" si="13"/>
        <v>-328.5213984</v>
      </c>
      <c r="F38" s="55">
        <f t="shared" si="13"/>
        <v>-2174.76858725</v>
      </c>
      <c r="G38" s="55">
        <f t="shared" si="13"/>
        <v>-2759.7375</v>
      </c>
      <c r="H38" s="55">
        <f t="shared" si="13"/>
        <v>-2730.3304</v>
      </c>
      <c r="I38" s="55">
        <f t="shared" si="13"/>
        <v>-2496.380334</v>
      </c>
      <c r="J38" s="55">
        <f t="shared" si="13"/>
        <v>-1891.5359265</v>
      </c>
      <c r="K38" s="55">
        <f t="shared" si="13"/>
        <v>-2395.38572928</v>
      </c>
      <c r="L38" s="55">
        <f t="shared" si="13"/>
        <v>-1129.6680981299999</v>
      </c>
      <c r="M38" s="55">
        <f t="shared" si="13"/>
        <v>-577.0759008</v>
      </c>
      <c r="N38" s="25">
        <f>SUM(B38:M38)</f>
        <v>-24185.0844622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10130.5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10130.5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-82931.2</v>
      </c>
      <c r="C42" s="25">
        <f aca="true" t="shared" si="15" ref="C42:M42">+C43+C46+C54+C55</f>
        <v>-80747</v>
      </c>
      <c r="D42" s="25">
        <f t="shared" si="15"/>
        <v>-54742.8</v>
      </c>
      <c r="E42" s="25">
        <f t="shared" si="15"/>
        <v>-7441</v>
      </c>
      <c r="F42" s="25">
        <f t="shared" si="15"/>
        <v>-47667.2</v>
      </c>
      <c r="G42" s="25">
        <f t="shared" si="15"/>
        <v>-91010</v>
      </c>
      <c r="H42" s="25">
        <f t="shared" si="15"/>
        <v>-108294.6</v>
      </c>
      <c r="I42" s="25">
        <f t="shared" si="15"/>
        <v>-49362</v>
      </c>
      <c r="J42" s="25">
        <f t="shared" si="15"/>
        <v>-61385.2</v>
      </c>
      <c r="K42" s="25">
        <f t="shared" si="15"/>
        <v>-53614.2</v>
      </c>
      <c r="L42" s="25">
        <f t="shared" si="15"/>
        <v>-36231.6</v>
      </c>
      <c r="M42" s="25">
        <f t="shared" si="15"/>
        <v>-20379.4</v>
      </c>
      <c r="N42" s="25">
        <f>+N43+N46+N54+N55</f>
        <v>-693806.2</v>
      </c>
    </row>
    <row r="43" spans="1:14" ht="18.75" customHeight="1">
      <c r="A43" s="17" t="s">
        <v>60</v>
      </c>
      <c r="B43" s="26">
        <f>B44+B45</f>
        <v>-82931.2</v>
      </c>
      <c r="C43" s="26">
        <f>C44+C45</f>
        <v>-80544.8</v>
      </c>
      <c r="D43" s="26">
        <f>D44+D45</f>
        <v>-54742.8</v>
      </c>
      <c r="E43" s="26">
        <f>E44+E45</f>
        <v>-6441</v>
      </c>
      <c r="F43" s="26">
        <f aca="true" t="shared" si="16" ref="F43:M43">F44+F45</f>
        <v>-47667.2</v>
      </c>
      <c r="G43" s="26">
        <f t="shared" si="16"/>
        <v>-91010</v>
      </c>
      <c r="H43" s="26">
        <f t="shared" si="16"/>
        <v>-107794.6</v>
      </c>
      <c r="I43" s="26">
        <f t="shared" si="16"/>
        <v>-49362</v>
      </c>
      <c r="J43" s="26">
        <f t="shared" si="16"/>
        <v>-61385.2</v>
      </c>
      <c r="K43" s="26">
        <f t="shared" si="16"/>
        <v>-53614.2</v>
      </c>
      <c r="L43" s="26">
        <f t="shared" si="16"/>
        <v>-35625</v>
      </c>
      <c r="M43" s="26">
        <f t="shared" si="16"/>
        <v>-20379.4</v>
      </c>
      <c r="N43" s="25">
        <f aca="true" t="shared" si="17" ref="N43:N55">SUM(B43:M43)</f>
        <v>-691497.3999999999</v>
      </c>
    </row>
    <row r="44" spans="1:25" ht="18.75" customHeight="1">
      <c r="A44" s="13" t="s">
        <v>61</v>
      </c>
      <c r="B44" s="20">
        <f>ROUND(-B9*$D$3,2)</f>
        <v>-82931.2</v>
      </c>
      <c r="C44" s="20">
        <f>ROUND(-C9*$D$3,2)</f>
        <v>-80544.8</v>
      </c>
      <c r="D44" s="20">
        <f>ROUND(-D9*$D$3,2)</f>
        <v>-54742.8</v>
      </c>
      <c r="E44" s="20">
        <f>ROUND(-E9*$D$3,2)</f>
        <v>-6441</v>
      </c>
      <c r="F44" s="20">
        <f aca="true" t="shared" si="18" ref="F44:M44">ROUND(-F9*$D$3,2)</f>
        <v>-47667.2</v>
      </c>
      <c r="G44" s="20">
        <f t="shared" si="18"/>
        <v>-91010</v>
      </c>
      <c r="H44" s="20">
        <f t="shared" si="18"/>
        <v>-107794.6</v>
      </c>
      <c r="I44" s="20">
        <f t="shared" si="18"/>
        <v>-49362</v>
      </c>
      <c r="J44" s="20">
        <f t="shared" si="18"/>
        <v>-61385.2</v>
      </c>
      <c r="K44" s="20">
        <f t="shared" si="18"/>
        <v>-53614.2</v>
      </c>
      <c r="L44" s="20">
        <f t="shared" si="18"/>
        <v>-35625</v>
      </c>
      <c r="M44" s="20">
        <f t="shared" si="18"/>
        <v>-20379.4</v>
      </c>
      <c r="N44" s="47">
        <f t="shared" si="17"/>
        <v>-691497.3999999999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-202.2</v>
      </c>
      <c r="D46" s="26">
        <f t="shared" si="20"/>
        <v>0</v>
      </c>
      <c r="E46" s="26">
        <f t="shared" si="20"/>
        <v>-1000</v>
      </c>
      <c r="F46" s="26">
        <f t="shared" si="20"/>
        <v>0</v>
      </c>
      <c r="G46" s="26">
        <f t="shared" si="20"/>
        <v>0</v>
      </c>
      <c r="H46" s="26">
        <f t="shared" si="20"/>
        <v>-500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-606.6</v>
      </c>
      <c r="M46" s="26">
        <f t="shared" si="20"/>
        <v>0</v>
      </c>
      <c r="N46" s="26">
        <f>SUM(N47:N53)</f>
        <v>-2308.8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-1000</v>
      </c>
      <c r="F49" s="24">
        <v>0</v>
      </c>
      <c r="G49" s="24">
        <v>0</v>
      </c>
      <c r="H49" s="24">
        <v>-500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-1500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-202.2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-606.6</v>
      </c>
      <c r="M51" s="24">
        <v>0</v>
      </c>
      <c r="N51" s="24">
        <f t="shared" si="17"/>
        <v>-808.8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976973.9998453602</v>
      </c>
      <c r="C57" s="29">
        <f t="shared" si="21"/>
        <v>673086.2705605</v>
      </c>
      <c r="D57" s="29">
        <f t="shared" si="21"/>
        <v>677858.5854062999</v>
      </c>
      <c r="E57" s="29">
        <f t="shared" si="21"/>
        <v>124675.4685016</v>
      </c>
      <c r="F57" s="29">
        <f t="shared" si="21"/>
        <v>677133.9764127501</v>
      </c>
      <c r="G57" s="29">
        <f t="shared" si="21"/>
        <v>818252.985</v>
      </c>
      <c r="H57" s="29">
        <f t="shared" si="21"/>
        <v>850657.4031000001</v>
      </c>
      <c r="I57" s="29">
        <f t="shared" si="21"/>
        <v>793143.071666</v>
      </c>
      <c r="J57" s="29">
        <f t="shared" si="21"/>
        <v>581239.6395735</v>
      </c>
      <c r="K57" s="29">
        <f t="shared" si="21"/>
        <v>738725.8785707201</v>
      </c>
      <c r="L57" s="29">
        <f t="shared" si="21"/>
        <v>340114.84700187005</v>
      </c>
      <c r="M57" s="29">
        <f t="shared" si="21"/>
        <v>169269.49009920002</v>
      </c>
      <c r="N57" s="29">
        <f>SUM(B57:M57)</f>
        <v>7421131.615737801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976974</v>
      </c>
      <c r="C60" s="36">
        <f aca="true" t="shared" si="22" ref="C60:M60">SUM(C61:C74)</f>
        <v>673086.28</v>
      </c>
      <c r="D60" s="36">
        <f t="shared" si="22"/>
        <v>677858.58</v>
      </c>
      <c r="E60" s="36">
        <f t="shared" si="22"/>
        <v>124675.47</v>
      </c>
      <c r="F60" s="36">
        <f t="shared" si="22"/>
        <v>677133.98</v>
      </c>
      <c r="G60" s="36">
        <f t="shared" si="22"/>
        <v>818252.98</v>
      </c>
      <c r="H60" s="36">
        <f t="shared" si="22"/>
        <v>850657.41</v>
      </c>
      <c r="I60" s="36">
        <f t="shared" si="22"/>
        <v>793143.06</v>
      </c>
      <c r="J60" s="36">
        <f t="shared" si="22"/>
        <v>581239.64</v>
      </c>
      <c r="K60" s="36">
        <f t="shared" si="22"/>
        <v>738725.87</v>
      </c>
      <c r="L60" s="36">
        <f t="shared" si="22"/>
        <v>340114.85</v>
      </c>
      <c r="M60" s="36">
        <f t="shared" si="22"/>
        <v>169269.49</v>
      </c>
      <c r="N60" s="29">
        <f>SUM(N61:N74)</f>
        <v>7421131.609999999</v>
      </c>
    </row>
    <row r="61" spans="1:15" ht="18.75" customHeight="1">
      <c r="A61" s="17" t="s">
        <v>75</v>
      </c>
      <c r="B61" s="36">
        <v>192641.86</v>
      </c>
      <c r="C61" s="36">
        <v>197272.17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389914.03</v>
      </c>
      <c r="O61"/>
    </row>
    <row r="62" spans="1:15" ht="18.75" customHeight="1">
      <c r="A62" s="17" t="s">
        <v>76</v>
      </c>
      <c r="B62" s="36">
        <v>784332.14</v>
      </c>
      <c r="C62" s="36">
        <v>475814.11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1260146.25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677858.58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677858.58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124675.47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124675.47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677133.98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677133.98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818252.98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818252.98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667794.51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667794.51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182862.9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182862.9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793143.06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793143.06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581239.64</v>
      </c>
      <c r="K70" s="35">
        <v>0</v>
      </c>
      <c r="L70" s="35">
        <v>0</v>
      </c>
      <c r="M70" s="35">
        <v>0</v>
      </c>
      <c r="N70" s="29">
        <f t="shared" si="23"/>
        <v>581239.64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738725.87</v>
      </c>
      <c r="L71" s="35">
        <v>0</v>
      </c>
      <c r="M71" s="62"/>
      <c r="N71" s="26">
        <f t="shared" si="23"/>
        <v>738725.87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340114.85</v>
      </c>
      <c r="M72" s="35">
        <v>0</v>
      </c>
      <c r="N72" s="29">
        <f t="shared" si="23"/>
        <v>340114.85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169269.49</v>
      </c>
      <c r="N73" s="26">
        <f t="shared" si="23"/>
        <v>169269.49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2.267324690817555</v>
      </c>
      <c r="C78" s="45">
        <v>2.2347884618895484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1.9787623976089812</v>
      </c>
      <c r="C79" s="45">
        <v>1.8662390980389412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1.814678984558406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2.526175806451366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2.1189609168488985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1.6803196765996766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1.9763980321796197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1.9332632321623675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1.919714429480256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2.162664152428949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2.0674397413958103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2.4548229197364146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2.4061011177264655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2017-03-09T11:56:46Z</dcterms:modified>
  <cp:category/>
  <cp:version/>
  <cp:contentType/>
  <cp:contentStatus/>
</cp:coreProperties>
</file>