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<sst xmlns="http://schemas.openxmlformats.org/spreadsheetml/2006/main" count="105" uniqueCount="103">
  <si>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</si>
  <si>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</si>
  <si>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</si>
  <si>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</si>
  <si>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</si>
  <si>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</si>
  <si>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</si>
  <si>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</si>
  <si>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</si>
  <si>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</si>
  <si>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</si>
  <si>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</si>
  <si>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</si>
  <si>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</si>
  <si>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</si>
  <si>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</si>
  <si>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</si>
  <si>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</si>
  <si>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</si>
  <si>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</si>
  <si>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</si>
  <si>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</si>
  <si>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</si>
  <si>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</si>
  <si>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</si>
  <si>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</si>
  <si>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</si>
  <si>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</si>
  <si>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</si>
  <si>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</si>
  <si>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</si>
  <si>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</si>
  <si>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</si>
  <si>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</si>
  <si>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</si>
  <si>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</si>
  <si>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</si>
  <si>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</si>
  <si>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</si>
  <si>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</si>
  <si>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</si>
  <si>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</si>
  <si>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</si>
  <si>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</si>
  <si>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</si>
  <si>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</si>
  <si>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</si>
  <si>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</si>
  <si>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</si>
  <si>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</si>
  <si>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</si>
  <si>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</si>
  <si>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</si>
  <si>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</si>
  <si>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</si>
  <si>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</si>
  <si>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</si>
  <si>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</si>
  <si>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</si>
  <si>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</si>
  <si>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</si>
  <si>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</si>
  <si>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</si>
  <si>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</si>
  <si>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</si>
  <si>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</si>
  <si>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</si>
  <si>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</si>
  <si>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</si>
  <si>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</si>
  <si>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</si>
  <si>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</si>
  <si>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</si>
  <si>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</si>
  <si>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</si>
  <si>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</si>
  <si>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</si>
  <si>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</si>
  <si>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</si>
  <si>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</si>
  <si>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</si>
  <si>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</si>
  <si>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</si>
  <si>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</si>
  <si>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</si>
  <si>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</si>
  <si>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</si>
  <si>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</si>
  <si>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</si>
  <si>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</si>
  <si>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</si>
  <si>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</si>
  <si>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</si>
  <si>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</si>
  <si>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</si>
  <si>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</si>
  <si>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</si>
  <si>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</si>
  <si>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</si>
  <si>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</si>
  <si>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</si>
  <si>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</si>
  <si>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20/02/17 - VENCIMENTO 07/03/17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</si>
</sst>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519585</v>
      </c>
      <c r="C7" s="10">
        <f>C8+C20+C24</f>
        <v>380788</v>
      </c>
      <c r="D7" s="10">
        <f>D8+D20+D24</f>
        <v>392712</v>
      </c>
      <c r="E7" s="10">
        <f>E8+E20+E24</f>
        <v>52383</v>
      </c>
      <c r="F7" s="10">
        <f aca="true" t="shared" si="0" ref="F7:M7">F8+F20+F24</f>
        <v>336710</v>
      </c>
      <c r="G7" s="10">
        <f t="shared" si="0"/>
        <v>527628</v>
      </c>
      <c r="H7" s="10">
        <f t="shared" si="0"/>
        <v>484029</v>
      </c>
      <c r="I7" s="10">
        <f t="shared" si="0"/>
        <v>425845</v>
      </c>
      <c r="J7" s="10">
        <f t="shared" si="0"/>
        <v>297593</v>
      </c>
      <c r="K7" s="10">
        <f t="shared" si="0"/>
        <v>374756</v>
      </c>
      <c r="L7" s="10">
        <f t="shared" si="0"/>
        <v>152835</v>
      </c>
      <c r="M7" s="10">
        <f t="shared" si="0"/>
        <v>89277</v>
      </c>
      <c r="N7" s="10">
        <f>+N8+N20+N24</f>
        <v>4034141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235482</v>
      </c>
      <c r="C8" s="12">
        <f>+C9+C12+C16</f>
        <v>186394</v>
      </c>
      <c r="D8" s="12">
        <f>+D9+D12+D16</f>
        <v>206868</v>
      </c>
      <c r="E8" s="12">
        <f>+E9+E12+E16</f>
        <v>25290</v>
      </c>
      <c r="F8" s="12">
        <f aca="true" t="shared" si="1" ref="F8:M8">+F9+F12+F16</f>
        <v>163323</v>
      </c>
      <c r="G8" s="12">
        <f t="shared" si="1"/>
        <v>264307</v>
      </c>
      <c r="H8" s="12">
        <f t="shared" si="1"/>
        <v>235454</v>
      </c>
      <c r="I8" s="12">
        <f t="shared" si="1"/>
        <v>214965</v>
      </c>
      <c r="J8" s="12">
        <f t="shared" si="1"/>
        <v>150326</v>
      </c>
      <c r="K8" s="12">
        <f t="shared" si="1"/>
        <v>177744</v>
      </c>
      <c r="L8" s="12">
        <f t="shared" si="1"/>
        <v>81740</v>
      </c>
      <c r="M8" s="12">
        <f t="shared" si="1"/>
        <v>49188</v>
      </c>
      <c r="N8" s="12">
        <f>SUM(B8:M8)</f>
        <v>1991081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24345</v>
      </c>
      <c r="C9" s="14">
        <v>24132</v>
      </c>
      <c r="D9" s="14">
        <v>16757</v>
      </c>
      <c r="E9" s="14">
        <v>2084</v>
      </c>
      <c r="F9" s="14">
        <v>14195</v>
      </c>
      <c r="G9" s="14">
        <v>26895</v>
      </c>
      <c r="H9" s="14">
        <v>31601</v>
      </c>
      <c r="I9" s="14">
        <v>15445</v>
      </c>
      <c r="J9" s="14">
        <v>19329</v>
      </c>
      <c r="K9" s="14">
        <v>15855</v>
      </c>
      <c r="L9" s="14">
        <v>10743</v>
      </c>
      <c r="M9" s="14">
        <v>6922</v>
      </c>
      <c r="N9" s="12">
        <f aca="true" t="shared" si="2" ref="N9:N19">SUM(B9:M9)</f>
        <v>208303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24345</v>
      </c>
      <c r="C10" s="14">
        <f>+C9-C11</f>
        <v>24132</v>
      </c>
      <c r="D10" s="14">
        <f>+D9-D11</f>
        <v>16757</v>
      </c>
      <c r="E10" s="14">
        <f>+E9-E11</f>
        <v>2084</v>
      </c>
      <c r="F10" s="14">
        <f aca="true" t="shared" si="3" ref="F10:M10">+F9-F11</f>
        <v>14195</v>
      </c>
      <c r="G10" s="14">
        <f t="shared" si="3"/>
        <v>26895</v>
      </c>
      <c r="H10" s="14">
        <f t="shared" si="3"/>
        <v>31601</v>
      </c>
      <c r="I10" s="14">
        <f t="shared" si="3"/>
        <v>15445</v>
      </c>
      <c r="J10" s="14">
        <f t="shared" si="3"/>
        <v>19329</v>
      </c>
      <c r="K10" s="14">
        <f t="shared" si="3"/>
        <v>15855</v>
      </c>
      <c r="L10" s="14">
        <f t="shared" si="3"/>
        <v>10743</v>
      </c>
      <c r="M10" s="14">
        <f t="shared" si="3"/>
        <v>6922</v>
      </c>
      <c r="N10" s="12">
        <f t="shared" si="2"/>
        <v>208303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186244</v>
      </c>
      <c r="C12" s="14">
        <f>C13+C14+C15</f>
        <v>145521</v>
      </c>
      <c r="D12" s="14">
        <f>D13+D14+D15</f>
        <v>172686</v>
      </c>
      <c r="E12" s="14">
        <f>E13+E14+E15</f>
        <v>21045</v>
      </c>
      <c r="F12" s="14">
        <f aca="true" t="shared" si="4" ref="F12:M12">F13+F14+F15</f>
        <v>134396</v>
      </c>
      <c r="G12" s="14">
        <f t="shared" si="4"/>
        <v>212751</v>
      </c>
      <c r="H12" s="14">
        <f t="shared" si="4"/>
        <v>182677</v>
      </c>
      <c r="I12" s="14">
        <f t="shared" si="4"/>
        <v>177124</v>
      </c>
      <c r="J12" s="14">
        <f t="shared" si="4"/>
        <v>115881</v>
      </c>
      <c r="K12" s="14">
        <f t="shared" si="4"/>
        <v>140784</v>
      </c>
      <c r="L12" s="14">
        <f t="shared" si="4"/>
        <v>63420</v>
      </c>
      <c r="M12" s="14">
        <f t="shared" si="4"/>
        <v>38401</v>
      </c>
      <c r="N12" s="12">
        <f t="shared" si="2"/>
        <v>1590930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95866</v>
      </c>
      <c r="C13" s="14">
        <v>75290</v>
      </c>
      <c r="D13" s="14">
        <v>86129</v>
      </c>
      <c r="E13" s="14">
        <v>10825</v>
      </c>
      <c r="F13" s="14">
        <v>67483</v>
      </c>
      <c r="G13" s="14">
        <v>107848</v>
      </c>
      <c r="H13" s="14">
        <v>96685</v>
      </c>
      <c r="I13" s="14">
        <v>92871</v>
      </c>
      <c r="J13" s="14">
        <v>58904</v>
      </c>
      <c r="K13" s="14">
        <v>70957</v>
      </c>
      <c r="L13" s="14">
        <v>31326</v>
      </c>
      <c r="M13" s="14">
        <v>18640</v>
      </c>
      <c r="N13" s="12">
        <f t="shared" si="2"/>
        <v>812824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86426</v>
      </c>
      <c r="C14" s="14">
        <v>65200</v>
      </c>
      <c r="D14" s="14">
        <v>83785</v>
      </c>
      <c r="E14" s="14">
        <v>9600</v>
      </c>
      <c r="F14" s="14">
        <v>63116</v>
      </c>
      <c r="G14" s="14">
        <v>97878</v>
      </c>
      <c r="H14" s="14">
        <v>80937</v>
      </c>
      <c r="I14" s="14">
        <v>81672</v>
      </c>
      <c r="J14" s="14">
        <v>54248</v>
      </c>
      <c r="K14" s="14">
        <v>67289</v>
      </c>
      <c r="L14" s="14">
        <v>30534</v>
      </c>
      <c r="M14" s="14">
        <v>19073</v>
      </c>
      <c r="N14" s="12">
        <f t="shared" si="2"/>
        <v>739758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3952</v>
      </c>
      <c r="C15" s="14">
        <v>5031</v>
      </c>
      <c r="D15" s="14">
        <v>2772</v>
      </c>
      <c r="E15" s="14">
        <v>620</v>
      </c>
      <c r="F15" s="14">
        <v>3797</v>
      </c>
      <c r="G15" s="14">
        <v>7025</v>
      </c>
      <c r="H15" s="14">
        <v>5055</v>
      </c>
      <c r="I15" s="14">
        <v>2581</v>
      </c>
      <c r="J15" s="14">
        <v>2729</v>
      </c>
      <c r="K15" s="14">
        <v>2538</v>
      </c>
      <c r="L15" s="14">
        <v>1560</v>
      </c>
      <c r="M15" s="14">
        <v>688</v>
      </c>
      <c r="N15" s="12">
        <f t="shared" si="2"/>
        <v>38348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24893</v>
      </c>
      <c r="C16" s="14">
        <f>C17+C18+C19</f>
        <v>16741</v>
      </c>
      <c r="D16" s="14">
        <f>D17+D18+D19</f>
        <v>17425</v>
      </c>
      <c r="E16" s="14">
        <f>E17+E18+E19</f>
        <v>2161</v>
      </c>
      <c r="F16" s="14">
        <f aca="true" t="shared" si="5" ref="F16:M16">F17+F18+F19</f>
        <v>14732</v>
      </c>
      <c r="G16" s="14">
        <f t="shared" si="5"/>
        <v>24661</v>
      </c>
      <c r="H16" s="14">
        <f t="shared" si="5"/>
        <v>21176</v>
      </c>
      <c r="I16" s="14">
        <f t="shared" si="5"/>
        <v>22396</v>
      </c>
      <c r="J16" s="14">
        <f t="shared" si="5"/>
        <v>15116</v>
      </c>
      <c r="K16" s="14">
        <f t="shared" si="5"/>
        <v>21105</v>
      </c>
      <c r="L16" s="14">
        <f t="shared" si="5"/>
        <v>7577</v>
      </c>
      <c r="M16" s="14">
        <f t="shared" si="5"/>
        <v>3865</v>
      </c>
      <c r="N16" s="12">
        <f t="shared" si="2"/>
        <v>191848</v>
      </c>
    </row>
    <row r="17" spans="1:25" ht="18.75" customHeight="1">
      <c r="A17" s="15" t="s">
        <v>16</v>
      </c>
      <c r="B17" s="14">
        <v>20922</v>
      </c>
      <c r="C17" s="14">
        <v>14164</v>
      </c>
      <c r="D17" s="14">
        <v>14030</v>
      </c>
      <c r="E17" s="14">
        <v>1783</v>
      </c>
      <c r="F17" s="14">
        <v>12044</v>
      </c>
      <c r="G17" s="14">
        <v>20560</v>
      </c>
      <c r="H17" s="14">
        <v>17849</v>
      </c>
      <c r="I17" s="14">
        <v>19651</v>
      </c>
      <c r="J17" s="14">
        <v>12622</v>
      </c>
      <c r="K17" s="14">
        <v>18182</v>
      </c>
      <c r="L17" s="14">
        <v>6416</v>
      </c>
      <c r="M17" s="14">
        <v>3173</v>
      </c>
      <c r="N17" s="12">
        <f t="shared" si="2"/>
        <v>161396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3826</v>
      </c>
      <c r="C18" s="14">
        <v>2432</v>
      </c>
      <c r="D18" s="14">
        <v>3326</v>
      </c>
      <c r="E18" s="14">
        <v>365</v>
      </c>
      <c r="F18" s="14">
        <v>2592</v>
      </c>
      <c r="G18" s="14">
        <v>3939</v>
      </c>
      <c r="H18" s="14">
        <v>3197</v>
      </c>
      <c r="I18" s="14">
        <v>2648</v>
      </c>
      <c r="J18" s="14">
        <v>2420</v>
      </c>
      <c r="K18" s="14">
        <v>2844</v>
      </c>
      <c r="L18" s="14">
        <v>1124</v>
      </c>
      <c r="M18" s="14">
        <v>669</v>
      </c>
      <c r="N18" s="12">
        <f t="shared" si="2"/>
        <v>29382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145</v>
      </c>
      <c r="C19" s="14">
        <v>145</v>
      </c>
      <c r="D19" s="14">
        <v>69</v>
      </c>
      <c r="E19" s="14">
        <v>13</v>
      </c>
      <c r="F19" s="14">
        <v>96</v>
      </c>
      <c r="G19" s="14">
        <v>162</v>
      </c>
      <c r="H19" s="14">
        <v>130</v>
      </c>
      <c r="I19" s="14">
        <v>97</v>
      </c>
      <c r="J19" s="14">
        <v>74</v>
      </c>
      <c r="K19" s="14">
        <v>79</v>
      </c>
      <c r="L19" s="14">
        <v>37</v>
      </c>
      <c r="M19" s="14">
        <v>23</v>
      </c>
      <c r="N19" s="12">
        <f t="shared" si="2"/>
        <v>1070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140893</v>
      </c>
      <c r="C20" s="18">
        <f>C21+C22+C23</f>
        <v>86623</v>
      </c>
      <c r="D20" s="18">
        <f>D21+D22+D23</f>
        <v>82620</v>
      </c>
      <c r="E20" s="18">
        <f>E21+E22+E23</f>
        <v>10907</v>
      </c>
      <c r="F20" s="18">
        <f aca="true" t="shared" si="6" ref="F20:M20">F21+F22+F23</f>
        <v>71884</v>
      </c>
      <c r="G20" s="18">
        <f t="shared" si="6"/>
        <v>111938</v>
      </c>
      <c r="H20" s="18">
        <f t="shared" si="6"/>
        <v>117915</v>
      </c>
      <c r="I20" s="18">
        <f t="shared" si="6"/>
        <v>108534</v>
      </c>
      <c r="J20" s="18">
        <f t="shared" si="6"/>
        <v>70460</v>
      </c>
      <c r="K20" s="18">
        <f t="shared" si="6"/>
        <v>108879</v>
      </c>
      <c r="L20" s="18">
        <f t="shared" si="6"/>
        <v>42515</v>
      </c>
      <c r="M20" s="18">
        <f t="shared" si="6"/>
        <v>24093</v>
      </c>
      <c r="N20" s="12">
        <f aca="true" t="shared" si="7" ref="N20:N26">SUM(B20:M20)</f>
        <v>977261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79690</v>
      </c>
      <c r="C21" s="14">
        <v>52378</v>
      </c>
      <c r="D21" s="14">
        <v>49807</v>
      </c>
      <c r="E21" s="14">
        <v>6656</v>
      </c>
      <c r="F21" s="14">
        <v>42504</v>
      </c>
      <c r="G21" s="14">
        <v>66632</v>
      </c>
      <c r="H21" s="14">
        <v>71073</v>
      </c>
      <c r="I21" s="14">
        <v>65008</v>
      </c>
      <c r="J21" s="14">
        <v>40976</v>
      </c>
      <c r="K21" s="14">
        <v>60073</v>
      </c>
      <c r="L21" s="14">
        <v>23813</v>
      </c>
      <c r="M21" s="14">
        <v>13177</v>
      </c>
      <c r="N21" s="12">
        <f t="shared" si="7"/>
        <v>571787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59037</v>
      </c>
      <c r="C22" s="14">
        <v>32343</v>
      </c>
      <c r="D22" s="14">
        <v>31782</v>
      </c>
      <c r="E22" s="14">
        <v>4034</v>
      </c>
      <c r="F22" s="14">
        <v>28017</v>
      </c>
      <c r="G22" s="14">
        <v>42849</v>
      </c>
      <c r="H22" s="14">
        <v>44967</v>
      </c>
      <c r="I22" s="14">
        <v>42147</v>
      </c>
      <c r="J22" s="14">
        <v>28380</v>
      </c>
      <c r="K22" s="14">
        <v>47394</v>
      </c>
      <c r="L22" s="14">
        <v>18080</v>
      </c>
      <c r="M22" s="14">
        <v>10614</v>
      </c>
      <c r="N22" s="12">
        <f t="shared" si="7"/>
        <v>389644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2166</v>
      </c>
      <c r="C23" s="14">
        <v>1902</v>
      </c>
      <c r="D23" s="14">
        <v>1031</v>
      </c>
      <c r="E23" s="14">
        <v>217</v>
      </c>
      <c r="F23" s="14">
        <v>1363</v>
      </c>
      <c r="G23" s="14">
        <v>2457</v>
      </c>
      <c r="H23" s="14">
        <v>1875</v>
      </c>
      <c r="I23" s="14">
        <v>1379</v>
      </c>
      <c r="J23" s="14">
        <v>1104</v>
      </c>
      <c r="K23" s="14">
        <v>1412</v>
      </c>
      <c r="L23" s="14">
        <v>622</v>
      </c>
      <c r="M23" s="14">
        <v>302</v>
      </c>
      <c r="N23" s="12">
        <f t="shared" si="7"/>
        <v>15830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143210</v>
      </c>
      <c r="C24" s="14">
        <f>C25+C26</f>
        <v>107771</v>
      </c>
      <c r="D24" s="14">
        <f>D25+D26</f>
        <v>103224</v>
      </c>
      <c r="E24" s="14">
        <f>E25+E26</f>
        <v>16186</v>
      </c>
      <c r="F24" s="14">
        <f aca="true" t="shared" si="8" ref="F24:M24">F25+F26</f>
        <v>101503</v>
      </c>
      <c r="G24" s="14">
        <f t="shared" si="8"/>
        <v>151383</v>
      </c>
      <c r="H24" s="14">
        <f t="shared" si="8"/>
        <v>130660</v>
      </c>
      <c r="I24" s="14">
        <f t="shared" si="8"/>
        <v>102346</v>
      </c>
      <c r="J24" s="14">
        <f t="shared" si="8"/>
        <v>76807</v>
      </c>
      <c r="K24" s="14">
        <f t="shared" si="8"/>
        <v>88133</v>
      </c>
      <c r="L24" s="14">
        <f t="shared" si="8"/>
        <v>28580</v>
      </c>
      <c r="M24" s="14">
        <f t="shared" si="8"/>
        <v>15996</v>
      </c>
      <c r="N24" s="12">
        <f t="shared" si="7"/>
        <v>1065799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74075</v>
      </c>
      <c r="C25" s="14">
        <v>61197</v>
      </c>
      <c r="D25" s="14">
        <v>58850</v>
      </c>
      <c r="E25" s="14">
        <v>9965</v>
      </c>
      <c r="F25" s="14">
        <v>56131</v>
      </c>
      <c r="G25" s="14">
        <v>88928</v>
      </c>
      <c r="H25" s="14">
        <v>79820</v>
      </c>
      <c r="I25" s="14">
        <v>54578</v>
      </c>
      <c r="J25" s="14">
        <v>45727</v>
      </c>
      <c r="K25" s="14">
        <v>47199</v>
      </c>
      <c r="L25" s="14">
        <v>16015</v>
      </c>
      <c r="M25" s="14">
        <v>7783</v>
      </c>
      <c r="N25" s="12">
        <f t="shared" si="7"/>
        <v>600268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69135</v>
      </c>
      <c r="C26" s="14">
        <v>46574</v>
      </c>
      <c r="D26" s="14">
        <v>44374</v>
      </c>
      <c r="E26" s="14">
        <v>6221</v>
      </c>
      <c r="F26" s="14">
        <v>45372</v>
      </c>
      <c r="G26" s="14">
        <v>62455</v>
      </c>
      <c r="H26" s="14">
        <v>50840</v>
      </c>
      <c r="I26" s="14">
        <v>47768</v>
      </c>
      <c r="J26" s="14">
        <v>31080</v>
      </c>
      <c r="K26" s="14">
        <v>40934</v>
      </c>
      <c r="L26" s="14">
        <v>12565</v>
      </c>
      <c r="M26" s="14">
        <v>8213</v>
      </c>
      <c r="N26" s="12">
        <f t="shared" si="7"/>
        <v>465531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1054380.3719341</v>
      </c>
      <c r="C36" s="61">
        <f aca="true" t="shared" si="11" ref="C36:M36">C37+C38+C39+C40</f>
        <v>746654.2800339999</v>
      </c>
      <c r="D36" s="61">
        <f t="shared" si="11"/>
        <v>722806.1056356</v>
      </c>
      <c r="E36" s="61">
        <f t="shared" si="11"/>
        <v>132327.6292472</v>
      </c>
      <c r="F36" s="61">
        <f t="shared" si="11"/>
        <v>713509.1046555002</v>
      </c>
      <c r="G36" s="61">
        <f t="shared" si="11"/>
        <v>886650.1112</v>
      </c>
      <c r="H36" s="61">
        <f t="shared" si="11"/>
        <v>952030.0261</v>
      </c>
      <c r="I36" s="61">
        <f t="shared" si="11"/>
        <v>817576.370471</v>
      </c>
      <c r="J36" s="61">
        <f t="shared" si="11"/>
        <v>643590.5189399001</v>
      </c>
      <c r="K36" s="61">
        <f t="shared" si="11"/>
        <v>774843.10145856</v>
      </c>
      <c r="L36" s="61">
        <f t="shared" si="11"/>
        <v>375186.79110405</v>
      </c>
      <c r="M36" s="61">
        <f t="shared" si="11"/>
        <v>214714.09490112</v>
      </c>
      <c r="N36" s="61">
        <f>N37+N38+N39+N40</f>
        <v>8034268.505681031</v>
      </c>
    </row>
    <row r="37" spans="1:14" ht="18.75" customHeight="1">
      <c r="A37" s="58" t="s">
        <v>55</v>
      </c>
      <c r="B37" s="55">
        <f aca="true" t="shared" si="12" ref="B37:M37">B29*B7</f>
        <v>1054341.882</v>
      </c>
      <c r="C37" s="55">
        <f t="shared" si="12"/>
        <v>746496.7951999999</v>
      </c>
      <c r="D37" s="55">
        <f t="shared" si="12"/>
        <v>712693.7376</v>
      </c>
      <c r="E37" s="55">
        <f t="shared" si="12"/>
        <v>132010.3983</v>
      </c>
      <c r="F37" s="55">
        <f t="shared" si="12"/>
        <v>713488.4900000001</v>
      </c>
      <c r="G37" s="55">
        <f t="shared" si="12"/>
        <v>886678.854</v>
      </c>
      <c r="H37" s="55">
        <f t="shared" si="12"/>
        <v>951843.0285</v>
      </c>
      <c r="I37" s="55">
        <f t="shared" si="12"/>
        <v>817452.062</v>
      </c>
      <c r="J37" s="55">
        <f t="shared" si="12"/>
        <v>643366.3067000001</v>
      </c>
      <c r="K37" s="55">
        <f t="shared" si="12"/>
        <v>774583.1764</v>
      </c>
      <c r="L37" s="55">
        <f t="shared" si="12"/>
        <v>375041.8065</v>
      </c>
      <c r="M37" s="55">
        <f t="shared" si="12"/>
        <v>214648.6911</v>
      </c>
      <c r="N37" s="57">
        <f>SUM(B37:M37)</f>
        <v>8022645.2283000015</v>
      </c>
    </row>
    <row r="38" spans="1:14" ht="18.75" customHeight="1">
      <c r="A38" s="58" t="s">
        <v>56</v>
      </c>
      <c r="B38" s="55">
        <f aca="true" t="shared" si="13" ref="B38:M38">B30*B7</f>
        <v>-3218.5900659</v>
      </c>
      <c r="C38" s="55">
        <f t="shared" si="13"/>
        <v>-2235.035166</v>
      </c>
      <c r="D38" s="55">
        <f t="shared" si="13"/>
        <v>-2179.5319643999997</v>
      </c>
      <c r="E38" s="55">
        <f t="shared" si="13"/>
        <v>-329.0490528</v>
      </c>
      <c r="F38" s="55">
        <f t="shared" si="13"/>
        <v>-2140.7853445</v>
      </c>
      <c r="G38" s="55">
        <f t="shared" si="13"/>
        <v>-2690.9028000000003</v>
      </c>
      <c r="H38" s="55">
        <f t="shared" si="13"/>
        <v>-2710.5624</v>
      </c>
      <c r="I38" s="55">
        <f t="shared" si="13"/>
        <v>-2422.291529</v>
      </c>
      <c r="J38" s="55">
        <f t="shared" si="13"/>
        <v>-1894.3877601000002</v>
      </c>
      <c r="K38" s="55">
        <f t="shared" si="13"/>
        <v>-2342.31494144</v>
      </c>
      <c r="L38" s="55">
        <f t="shared" si="13"/>
        <v>-1126.17539595</v>
      </c>
      <c r="M38" s="55">
        <f t="shared" si="13"/>
        <v>-653.63619888</v>
      </c>
      <c r="N38" s="25">
        <f>SUM(B38:M38)</f>
        <v>-23943.262618969995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-92511</v>
      </c>
      <c r="C42" s="25">
        <f aca="true" t="shared" si="15" ref="C42:M42">+C43+C46+C54+C55</f>
        <v>-91701.6</v>
      </c>
      <c r="D42" s="25">
        <f t="shared" si="15"/>
        <v>-63676.6</v>
      </c>
      <c r="E42" s="25">
        <f t="shared" si="15"/>
        <v>-8919.2</v>
      </c>
      <c r="F42" s="25">
        <f t="shared" si="15"/>
        <v>-53941</v>
      </c>
      <c r="G42" s="25">
        <f t="shared" si="15"/>
        <v>-102201</v>
      </c>
      <c r="H42" s="25">
        <f t="shared" si="15"/>
        <v>-122583.8</v>
      </c>
      <c r="I42" s="25">
        <f t="shared" si="15"/>
        <v>-58691</v>
      </c>
      <c r="J42" s="25">
        <f t="shared" si="15"/>
        <v>-73450.2</v>
      </c>
      <c r="K42" s="25">
        <f t="shared" si="15"/>
        <v>-60249</v>
      </c>
      <c r="L42" s="25">
        <f t="shared" si="15"/>
        <v>-40823.4</v>
      </c>
      <c r="M42" s="25">
        <f t="shared" si="15"/>
        <v>-26303.6</v>
      </c>
      <c r="N42" s="25">
        <f>+N43+N46+N54+N55</f>
        <v>-795051.4</v>
      </c>
    </row>
    <row r="43" spans="1:14" ht="18.75" customHeight="1">
      <c r="A43" s="17" t="s">
        <v>60</v>
      </c>
      <c r="B43" s="26">
        <f>B44+B45</f>
        <v>-92511</v>
      </c>
      <c r="C43" s="26">
        <f>C44+C45</f>
        <v>-91701.6</v>
      </c>
      <c r="D43" s="26">
        <f>D44+D45</f>
        <v>-63676.6</v>
      </c>
      <c r="E43" s="26">
        <f>E44+E45</f>
        <v>-7919.2</v>
      </c>
      <c r="F43" s="26">
        <f aca="true" t="shared" si="16" ref="F43:M43">F44+F45</f>
        <v>-53941</v>
      </c>
      <c r="G43" s="26">
        <f t="shared" si="16"/>
        <v>-102201</v>
      </c>
      <c r="H43" s="26">
        <f t="shared" si="16"/>
        <v>-120083.8</v>
      </c>
      <c r="I43" s="26">
        <f t="shared" si="16"/>
        <v>-58691</v>
      </c>
      <c r="J43" s="26">
        <f t="shared" si="16"/>
        <v>-73450.2</v>
      </c>
      <c r="K43" s="26">
        <f t="shared" si="16"/>
        <v>-60249</v>
      </c>
      <c r="L43" s="26">
        <f t="shared" si="16"/>
        <v>-40823.4</v>
      </c>
      <c r="M43" s="26">
        <f t="shared" si="16"/>
        <v>-26303.6</v>
      </c>
      <c r="N43" s="25">
        <f aca="true" t="shared" si="17" ref="N43:N55">SUM(B43:M43)</f>
        <v>-791551.4</v>
      </c>
    </row>
    <row r="44" spans="1:25" ht="18.75" customHeight="1">
      <c r="A44" s="13" t="s">
        <v>61</v>
      </c>
      <c r="B44" s="20">
        <f>ROUND(-B9*$D$3,2)</f>
        <v>-92511</v>
      </c>
      <c r="C44" s="20">
        <f>ROUND(-C9*$D$3,2)</f>
        <v>-91701.6</v>
      </c>
      <c r="D44" s="20">
        <f>ROUND(-D9*$D$3,2)</f>
        <v>-63676.6</v>
      </c>
      <c r="E44" s="20">
        <f>ROUND(-E9*$D$3,2)</f>
        <v>-7919.2</v>
      </c>
      <c r="F44" s="20">
        <f aca="true" t="shared" si="18" ref="F44:M44">ROUND(-F9*$D$3,2)</f>
        <v>-53941</v>
      </c>
      <c r="G44" s="20">
        <f t="shared" si="18"/>
        <v>-102201</v>
      </c>
      <c r="H44" s="20">
        <f t="shared" si="18"/>
        <v>-120083.8</v>
      </c>
      <c r="I44" s="20">
        <f t="shared" si="18"/>
        <v>-58691</v>
      </c>
      <c r="J44" s="20">
        <f t="shared" si="18"/>
        <v>-73450.2</v>
      </c>
      <c r="K44" s="20">
        <f t="shared" si="18"/>
        <v>-60249</v>
      </c>
      <c r="L44" s="20">
        <f t="shared" si="18"/>
        <v>-40823.4</v>
      </c>
      <c r="M44" s="20">
        <f t="shared" si="18"/>
        <v>-26303.6</v>
      </c>
      <c r="N44" s="47">
        <f t="shared" si="17"/>
        <v>-791551.4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-2500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-3500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-2500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-3500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961869.3719341</v>
      </c>
      <c r="C57" s="29">
        <f t="shared" si="21"/>
        <v>654952.680034</v>
      </c>
      <c r="D57" s="29">
        <f t="shared" si="21"/>
        <v>659129.5056356001</v>
      </c>
      <c r="E57" s="29">
        <f t="shared" si="21"/>
        <v>123408.42924720001</v>
      </c>
      <c r="F57" s="29">
        <f t="shared" si="21"/>
        <v>659568.1046555002</v>
      </c>
      <c r="G57" s="29">
        <f t="shared" si="21"/>
        <v>784449.1112</v>
      </c>
      <c r="H57" s="29">
        <f t="shared" si="21"/>
        <v>829446.2261</v>
      </c>
      <c r="I57" s="29">
        <f t="shared" si="21"/>
        <v>758885.370471</v>
      </c>
      <c r="J57" s="29">
        <f t="shared" si="21"/>
        <v>570140.3189399001</v>
      </c>
      <c r="K57" s="29">
        <f t="shared" si="21"/>
        <v>714594.10145856</v>
      </c>
      <c r="L57" s="29">
        <f t="shared" si="21"/>
        <v>334363.39110405</v>
      </c>
      <c r="M57" s="29">
        <f t="shared" si="21"/>
        <v>188410.49490112</v>
      </c>
      <c r="N57" s="29">
        <f>SUM(B57:M57)</f>
        <v>7239217.105681029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961869.37</v>
      </c>
      <c r="C60" s="36">
        <f aca="true" t="shared" si="22" ref="C60:M60">SUM(C61:C74)</f>
        <v>654952.68</v>
      </c>
      <c r="D60" s="36">
        <f t="shared" si="22"/>
        <v>659129.51</v>
      </c>
      <c r="E60" s="36">
        <f t="shared" si="22"/>
        <v>123408.43</v>
      </c>
      <c r="F60" s="36">
        <f t="shared" si="22"/>
        <v>659568.1</v>
      </c>
      <c r="G60" s="36">
        <f t="shared" si="22"/>
        <v>784449.11</v>
      </c>
      <c r="H60" s="36">
        <f t="shared" si="22"/>
        <v>829446.23</v>
      </c>
      <c r="I60" s="36">
        <f t="shared" si="22"/>
        <v>758885.37</v>
      </c>
      <c r="J60" s="36">
        <f t="shared" si="22"/>
        <v>570140.32</v>
      </c>
      <c r="K60" s="36">
        <f t="shared" si="22"/>
        <v>714594.11</v>
      </c>
      <c r="L60" s="36">
        <f t="shared" si="22"/>
        <v>334363.39</v>
      </c>
      <c r="M60" s="36">
        <f t="shared" si="22"/>
        <v>188410.49</v>
      </c>
      <c r="N60" s="29">
        <f>SUM(N61:N74)</f>
        <v>7239217.11</v>
      </c>
    </row>
    <row r="61" spans="1:15" ht="18.75" customHeight="1">
      <c r="A61" s="17" t="s">
        <v>75</v>
      </c>
      <c r="B61" s="36">
        <v>189108.12</v>
      </c>
      <c r="C61" s="36">
        <v>191655.78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380763.9</v>
      </c>
      <c r="O61"/>
    </row>
    <row r="62" spans="1:15" ht="18.75" customHeight="1">
      <c r="A62" s="17" t="s">
        <v>76</v>
      </c>
      <c r="B62" s="36">
        <v>772761.25</v>
      </c>
      <c r="C62" s="36">
        <v>463296.9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1236058.15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659129.51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659129.51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123408.43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123408.43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659568.1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659568.1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784449.11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784449.11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654349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654349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175097.23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175097.23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758885.37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758885.37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570140.32</v>
      </c>
      <c r="K70" s="35">
        <v>0</v>
      </c>
      <c r="L70" s="35">
        <v>0</v>
      </c>
      <c r="M70" s="35">
        <v>0</v>
      </c>
      <c r="N70" s="29">
        <f t="shared" si="23"/>
        <v>570140.32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714594.11</v>
      </c>
      <c r="L71" s="35">
        <v>0</v>
      </c>
      <c r="M71" s="62"/>
      <c r="N71" s="26">
        <f t="shared" si="23"/>
        <v>714594.11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334363.39</v>
      </c>
      <c r="M72" s="35">
        <v>0</v>
      </c>
      <c r="N72" s="29">
        <f t="shared" si="23"/>
        <v>334363.39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188410.49</v>
      </c>
      <c r="N73" s="26">
        <f t="shared" si="23"/>
        <v>188410.49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2.2686415732944374</v>
      </c>
      <c r="C78" s="45">
        <v>2.235274445116513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1.978789492340714</v>
      </c>
      <c r="C79" s="45">
        <v>1.8662956098077637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1.814753828850659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2.5261559904396464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2.1190612237697133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1.680445524498321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1.9763375971589208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1.9333529663803959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1.9198919101339689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2.162653419065301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2.0675935847819913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2.454848634828737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2.4050325940737256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2017-03-06T19:42:15Z</dcterms:modified>
  <cp:category/>
  <cp:version/>
  <cp:contentType/>
  <cp:contentStatus/>
</cp:coreProperties>
</file>