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<sst xmlns="http://schemas.openxmlformats.org/spreadsheetml/2006/main" count="105" uniqueCount="103">
  <si>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</si>
  <si>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</si>
  <si>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</si>
  <si>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</si>
  <si>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</si>
  <si>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</si>
  <si>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</si>
  <si>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</si>
  <si>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</si>
  <si>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</si>
  <si>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</si>
  <si>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</si>
  <si>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</si>
  <si>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</si>
  <si>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</si>
  <si>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</si>
  <si>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</si>
  <si>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</si>
  <si>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</si>
  <si>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</si>
  <si>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</si>
  <si>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</si>
  <si>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</si>
  <si>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</si>
  <si>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</si>
  <si>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</si>
  <si>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</si>
  <si>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</si>
  <si>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</si>
  <si>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</si>
  <si>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</si>
  <si>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</si>
  <si>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</si>
  <si>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</si>
  <si>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</si>
  <si>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</si>
  <si>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</si>
  <si>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</si>
  <si>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</si>
  <si>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</si>
  <si>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</si>
  <si>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</si>
  <si>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</si>
  <si>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</si>
  <si>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</si>
  <si>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</si>
  <si>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</si>
  <si>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</si>
  <si>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</si>
  <si>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</si>
  <si>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</si>
  <si>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</si>
  <si>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</si>
  <si>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</si>
  <si>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</si>
  <si>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</si>
  <si>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</si>
  <si>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</si>
  <si>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</si>
  <si>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</si>
  <si>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</si>
  <si>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</si>
  <si>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</si>
  <si>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</si>
  <si>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</si>
  <si>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</si>
  <si>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</si>
  <si>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</si>
  <si>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</si>
  <si>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</si>
  <si>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</si>
  <si>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</si>
  <si>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</si>
  <si>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</si>
  <si>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</si>
  <si>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</si>
  <si>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</si>
  <si>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</si>
  <si>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</si>
  <si>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</si>
  <si>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</si>
  <si>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</si>
  <si>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</si>
  <si>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</si>
  <si>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</si>
  <si>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</si>
  <si>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</si>
  <si>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</si>
  <si>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</si>
  <si>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</si>
  <si>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</si>
  <si>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</si>
  <si>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</si>
  <si>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</si>
  <si>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</si>
  <si>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</si>
  <si>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</si>
  <si>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</si>
  <si>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</si>
  <si>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</si>
  <si>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</si>
  <si>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</si>
  <si>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19/02/17 - VENCIMENTO 06/03/17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</si>
</sst>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223906</v>
      </c>
      <c r="C7" s="10">
        <f>C8+C20+C24</f>
        <v>148086</v>
      </c>
      <c r="D7" s="10">
        <f>D8+D20+D24</f>
        <v>174405</v>
      </c>
      <c r="E7" s="10">
        <f>E8+E20+E24</f>
        <v>24410</v>
      </c>
      <c r="F7" s="10">
        <f aca="true" t="shared" si="0" ref="F7:M7">F8+F20+F24</f>
        <v>152552</v>
      </c>
      <c r="G7" s="10">
        <f t="shared" si="0"/>
        <v>217444</v>
      </c>
      <c r="H7" s="10">
        <f t="shared" si="0"/>
        <v>183419</v>
      </c>
      <c r="I7" s="10">
        <f t="shared" si="0"/>
        <v>196716</v>
      </c>
      <c r="J7" s="10">
        <f t="shared" si="0"/>
        <v>137709</v>
      </c>
      <c r="K7" s="10">
        <f t="shared" si="0"/>
        <v>187196</v>
      </c>
      <c r="L7" s="10">
        <f t="shared" si="0"/>
        <v>58845</v>
      </c>
      <c r="M7" s="10">
        <f t="shared" si="0"/>
        <v>30582</v>
      </c>
      <c r="N7" s="10">
        <f>+N8+N20+N24</f>
        <v>1735270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104952</v>
      </c>
      <c r="C8" s="12">
        <f>+C9+C12+C16</f>
        <v>73465</v>
      </c>
      <c r="D8" s="12">
        <f>+D9+D12+D16</f>
        <v>89309</v>
      </c>
      <c r="E8" s="12">
        <f>+E9+E12+E16</f>
        <v>11135</v>
      </c>
      <c r="F8" s="12">
        <f aca="true" t="shared" si="1" ref="F8:M8">+F9+F12+F16</f>
        <v>73704</v>
      </c>
      <c r="G8" s="12">
        <f t="shared" si="1"/>
        <v>109135</v>
      </c>
      <c r="H8" s="12">
        <f t="shared" si="1"/>
        <v>91345</v>
      </c>
      <c r="I8" s="12">
        <f t="shared" si="1"/>
        <v>99108</v>
      </c>
      <c r="J8" s="12">
        <f t="shared" si="1"/>
        <v>70712</v>
      </c>
      <c r="K8" s="12">
        <f t="shared" si="1"/>
        <v>92272</v>
      </c>
      <c r="L8" s="12">
        <f t="shared" si="1"/>
        <v>32340</v>
      </c>
      <c r="M8" s="12">
        <f t="shared" si="1"/>
        <v>17682</v>
      </c>
      <c r="N8" s="12">
        <f>SUM(B8:M8)</f>
        <v>865159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15631</v>
      </c>
      <c r="C9" s="14">
        <v>13239</v>
      </c>
      <c r="D9" s="14">
        <v>11391</v>
      </c>
      <c r="E9" s="14">
        <v>1142</v>
      </c>
      <c r="F9" s="14">
        <v>9651</v>
      </c>
      <c r="G9" s="14">
        <v>16240</v>
      </c>
      <c r="H9" s="14">
        <v>17525</v>
      </c>
      <c r="I9" s="14">
        <v>10372</v>
      </c>
      <c r="J9" s="14">
        <v>12372</v>
      </c>
      <c r="K9" s="14">
        <v>10810</v>
      </c>
      <c r="L9" s="14">
        <v>5067</v>
      </c>
      <c r="M9" s="14">
        <v>2664</v>
      </c>
      <c r="N9" s="12">
        <f aca="true" t="shared" si="2" ref="N9:N19">SUM(B9:M9)</f>
        <v>126104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15631</v>
      </c>
      <c r="C10" s="14">
        <f>+C9-C11</f>
        <v>13239</v>
      </c>
      <c r="D10" s="14">
        <f>+D9-D11</f>
        <v>11391</v>
      </c>
      <c r="E10" s="14">
        <f>+E9-E11</f>
        <v>1142</v>
      </c>
      <c r="F10" s="14">
        <f aca="true" t="shared" si="3" ref="F10:M10">+F9-F11</f>
        <v>9651</v>
      </c>
      <c r="G10" s="14">
        <f t="shared" si="3"/>
        <v>16240</v>
      </c>
      <c r="H10" s="14">
        <f t="shared" si="3"/>
        <v>17525</v>
      </c>
      <c r="I10" s="14">
        <f t="shared" si="3"/>
        <v>10372</v>
      </c>
      <c r="J10" s="14">
        <f t="shared" si="3"/>
        <v>12372</v>
      </c>
      <c r="K10" s="14">
        <f t="shared" si="3"/>
        <v>10810</v>
      </c>
      <c r="L10" s="14">
        <f t="shared" si="3"/>
        <v>5067</v>
      </c>
      <c r="M10" s="14">
        <f t="shared" si="3"/>
        <v>2664</v>
      </c>
      <c r="N10" s="12">
        <f t="shared" si="2"/>
        <v>126104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76563</v>
      </c>
      <c r="C12" s="14">
        <f>C13+C14+C15</f>
        <v>52721</v>
      </c>
      <c r="D12" s="14">
        <f>D13+D14+D15</f>
        <v>69188</v>
      </c>
      <c r="E12" s="14">
        <f>E13+E14+E15</f>
        <v>8806</v>
      </c>
      <c r="F12" s="14">
        <f aca="true" t="shared" si="4" ref="F12:M12">F13+F14+F15</f>
        <v>56391</v>
      </c>
      <c r="G12" s="14">
        <f t="shared" si="4"/>
        <v>81740</v>
      </c>
      <c r="H12" s="14">
        <f t="shared" si="4"/>
        <v>64593</v>
      </c>
      <c r="I12" s="14">
        <f t="shared" si="4"/>
        <v>76973</v>
      </c>
      <c r="J12" s="14">
        <f t="shared" si="4"/>
        <v>50129</v>
      </c>
      <c r="K12" s="14">
        <f t="shared" si="4"/>
        <v>68974</v>
      </c>
      <c r="L12" s="14">
        <f t="shared" si="4"/>
        <v>23989</v>
      </c>
      <c r="M12" s="14">
        <f t="shared" si="4"/>
        <v>13399</v>
      </c>
      <c r="N12" s="12">
        <f t="shared" si="2"/>
        <v>643466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38259</v>
      </c>
      <c r="C13" s="14">
        <v>27457</v>
      </c>
      <c r="D13" s="14">
        <v>34552</v>
      </c>
      <c r="E13" s="14">
        <v>4484</v>
      </c>
      <c r="F13" s="14">
        <v>28288</v>
      </c>
      <c r="G13" s="14">
        <v>41348</v>
      </c>
      <c r="H13" s="14">
        <v>33779</v>
      </c>
      <c r="I13" s="14">
        <v>38505</v>
      </c>
      <c r="J13" s="14">
        <v>24617</v>
      </c>
      <c r="K13" s="14">
        <v>32060</v>
      </c>
      <c r="L13" s="14">
        <v>11005</v>
      </c>
      <c r="M13" s="14">
        <v>5874</v>
      </c>
      <c r="N13" s="12">
        <f t="shared" si="2"/>
        <v>320228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37237</v>
      </c>
      <c r="C14" s="14">
        <v>24203</v>
      </c>
      <c r="D14" s="14">
        <v>33861</v>
      </c>
      <c r="E14" s="14">
        <v>4151</v>
      </c>
      <c r="F14" s="14">
        <v>27217</v>
      </c>
      <c r="G14" s="14">
        <v>38618</v>
      </c>
      <c r="H14" s="14">
        <v>29645</v>
      </c>
      <c r="I14" s="14">
        <v>37697</v>
      </c>
      <c r="J14" s="14">
        <v>24795</v>
      </c>
      <c r="K14" s="14">
        <v>36125</v>
      </c>
      <c r="L14" s="14">
        <v>12612</v>
      </c>
      <c r="M14" s="14">
        <v>7352</v>
      </c>
      <c r="N14" s="12">
        <f t="shared" si="2"/>
        <v>313513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1067</v>
      </c>
      <c r="C15" s="14">
        <v>1061</v>
      </c>
      <c r="D15" s="14">
        <v>775</v>
      </c>
      <c r="E15" s="14">
        <v>171</v>
      </c>
      <c r="F15" s="14">
        <v>886</v>
      </c>
      <c r="G15" s="14">
        <v>1774</v>
      </c>
      <c r="H15" s="14">
        <v>1169</v>
      </c>
      <c r="I15" s="14">
        <v>771</v>
      </c>
      <c r="J15" s="14">
        <v>717</v>
      </c>
      <c r="K15" s="14">
        <v>789</v>
      </c>
      <c r="L15" s="14">
        <v>372</v>
      </c>
      <c r="M15" s="14">
        <v>173</v>
      </c>
      <c r="N15" s="12">
        <f t="shared" si="2"/>
        <v>9725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12758</v>
      </c>
      <c r="C16" s="14">
        <f>C17+C18+C19</f>
        <v>7505</v>
      </c>
      <c r="D16" s="14">
        <f>D17+D18+D19</f>
        <v>8730</v>
      </c>
      <c r="E16" s="14">
        <f>E17+E18+E19</f>
        <v>1187</v>
      </c>
      <c r="F16" s="14">
        <f aca="true" t="shared" si="5" ref="F16:M16">F17+F18+F19</f>
        <v>7662</v>
      </c>
      <c r="G16" s="14">
        <f t="shared" si="5"/>
        <v>11155</v>
      </c>
      <c r="H16" s="14">
        <f t="shared" si="5"/>
        <v>9227</v>
      </c>
      <c r="I16" s="14">
        <f t="shared" si="5"/>
        <v>11763</v>
      </c>
      <c r="J16" s="14">
        <f t="shared" si="5"/>
        <v>8211</v>
      </c>
      <c r="K16" s="14">
        <f t="shared" si="5"/>
        <v>12488</v>
      </c>
      <c r="L16" s="14">
        <f t="shared" si="5"/>
        <v>3284</v>
      </c>
      <c r="M16" s="14">
        <f t="shared" si="5"/>
        <v>1619</v>
      </c>
      <c r="N16" s="12">
        <f t="shared" si="2"/>
        <v>95589</v>
      </c>
    </row>
    <row r="17" spans="1:25" ht="18.75" customHeight="1">
      <c r="A17" s="15" t="s">
        <v>16</v>
      </c>
      <c r="B17" s="14">
        <v>10980</v>
      </c>
      <c r="C17" s="14">
        <v>6423</v>
      </c>
      <c r="D17" s="14">
        <v>7186</v>
      </c>
      <c r="E17" s="14">
        <v>988</v>
      </c>
      <c r="F17" s="14">
        <v>6341</v>
      </c>
      <c r="G17" s="14">
        <v>9396</v>
      </c>
      <c r="H17" s="14">
        <v>7855</v>
      </c>
      <c r="I17" s="14">
        <v>10339</v>
      </c>
      <c r="J17" s="14">
        <v>6928</v>
      </c>
      <c r="K17" s="14">
        <v>10855</v>
      </c>
      <c r="L17" s="14">
        <v>2770</v>
      </c>
      <c r="M17" s="14">
        <v>1325</v>
      </c>
      <c r="N17" s="12">
        <f t="shared" si="2"/>
        <v>81386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1708</v>
      </c>
      <c r="C18" s="14">
        <v>1033</v>
      </c>
      <c r="D18" s="14">
        <v>1514</v>
      </c>
      <c r="E18" s="14">
        <v>194</v>
      </c>
      <c r="F18" s="14">
        <v>1299</v>
      </c>
      <c r="G18" s="14">
        <v>1701</v>
      </c>
      <c r="H18" s="14">
        <v>1340</v>
      </c>
      <c r="I18" s="14">
        <v>1399</v>
      </c>
      <c r="J18" s="14">
        <v>1259</v>
      </c>
      <c r="K18" s="14">
        <v>1596</v>
      </c>
      <c r="L18" s="14">
        <v>504</v>
      </c>
      <c r="M18" s="14">
        <v>289</v>
      </c>
      <c r="N18" s="12">
        <f t="shared" si="2"/>
        <v>13836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70</v>
      </c>
      <c r="C19" s="14">
        <v>49</v>
      </c>
      <c r="D19" s="14">
        <v>30</v>
      </c>
      <c r="E19" s="14">
        <v>5</v>
      </c>
      <c r="F19" s="14">
        <v>22</v>
      </c>
      <c r="G19" s="14">
        <v>58</v>
      </c>
      <c r="H19" s="14">
        <v>32</v>
      </c>
      <c r="I19" s="14">
        <v>25</v>
      </c>
      <c r="J19" s="14">
        <v>24</v>
      </c>
      <c r="K19" s="14">
        <v>37</v>
      </c>
      <c r="L19" s="14">
        <v>10</v>
      </c>
      <c r="M19" s="14">
        <v>5</v>
      </c>
      <c r="N19" s="12">
        <f t="shared" si="2"/>
        <v>367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55143</v>
      </c>
      <c r="C20" s="18">
        <f>C21+C22+C23</f>
        <v>31447</v>
      </c>
      <c r="D20" s="18">
        <f>D21+D22+D23</f>
        <v>37453</v>
      </c>
      <c r="E20" s="18">
        <f>E21+E22+E23</f>
        <v>5375</v>
      </c>
      <c r="F20" s="18">
        <f aca="true" t="shared" si="6" ref="F20:M20">F21+F22+F23</f>
        <v>33018</v>
      </c>
      <c r="G20" s="18">
        <f t="shared" si="6"/>
        <v>43752</v>
      </c>
      <c r="H20" s="18">
        <f t="shared" si="6"/>
        <v>40380</v>
      </c>
      <c r="I20" s="18">
        <f t="shared" si="6"/>
        <v>50305</v>
      </c>
      <c r="J20" s="18">
        <f t="shared" si="6"/>
        <v>30312</v>
      </c>
      <c r="K20" s="18">
        <f t="shared" si="6"/>
        <v>53313</v>
      </c>
      <c r="L20" s="18">
        <f t="shared" si="6"/>
        <v>15393</v>
      </c>
      <c r="M20" s="18">
        <f t="shared" si="6"/>
        <v>7707</v>
      </c>
      <c r="N20" s="12">
        <f aca="true" t="shared" si="7" ref="N20:N26">SUM(B20:M20)</f>
        <v>403598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31631</v>
      </c>
      <c r="C21" s="14">
        <v>20086</v>
      </c>
      <c r="D21" s="14">
        <v>21770</v>
      </c>
      <c r="E21" s="14">
        <v>3183</v>
      </c>
      <c r="F21" s="14">
        <v>20188</v>
      </c>
      <c r="G21" s="14">
        <v>26516</v>
      </c>
      <c r="H21" s="14">
        <v>25123</v>
      </c>
      <c r="I21" s="14">
        <v>30340</v>
      </c>
      <c r="J21" s="14">
        <v>17936</v>
      </c>
      <c r="K21" s="14">
        <v>28903</v>
      </c>
      <c r="L21" s="14">
        <v>8512</v>
      </c>
      <c r="M21" s="14">
        <v>4127</v>
      </c>
      <c r="N21" s="12">
        <f t="shared" si="7"/>
        <v>238315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22969</v>
      </c>
      <c r="C22" s="14">
        <v>10993</v>
      </c>
      <c r="D22" s="14">
        <v>15406</v>
      </c>
      <c r="E22" s="14">
        <v>2122</v>
      </c>
      <c r="F22" s="14">
        <v>12505</v>
      </c>
      <c r="G22" s="14">
        <v>16674</v>
      </c>
      <c r="H22" s="14">
        <v>14828</v>
      </c>
      <c r="I22" s="14">
        <v>19643</v>
      </c>
      <c r="J22" s="14">
        <v>12067</v>
      </c>
      <c r="K22" s="14">
        <v>24033</v>
      </c>
      <c r="L22" s="14">
        <v>6713</v>
      </c>
      <c r="M22" s="14">
        <v>3518</v>
      </c>
      <c r="N22" s="12">
        <f t="shared" si="7"/>
        <v>161471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543</v>
      </c>
      <c r="C23" s="14">
        <v>368</v>
      </c>
      <c r="D23" s="14">
        <v>277</v>
      </c>
      <c r="E23" s="14">
        <v>70</v>
      </c>
      <c r="F23" s="14">
        <v>325</v>
      </c>
      <c r="G23" s="14">
        <v>562</v>
      </c>
      <c r="H23" s="14">
        <v>429</v>
      </c>
      <c r="I23" s="14">
        <v>322</v>
      </c>
      <c r="J23" s="14">
        <v>309</v>
      </c>
      <c r="K23" s="14">
        <v>377</v>
      </c>
      <c r="L23" s="14">
        <v>168</v>
      </c>
      <c r="M23" s="14">
        <v>62</v>
      </c>
      <c r="N23" s="12">
        <f t="shared" si="7"/>
        <v>3812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63811</v>
      </c>
      <c r="C24" s="14">
        <f>C25+C26</f>
        <v>43174</v>
      </c>
      <c r="D24" s="14">
        <f>D25+D26</f>
        <v>47643</v>
      </c>
      <c r="E24" s="14">
        <f>E25+E26</f>
        <v>7900</v>
      </c>
      <c r="F24" s="14">
        <f aca="true" t="shared" si="8" ref="F24:M24">F25+F26</f>
        <v>45830</v>
      </c>
      <c r="G24" s="14">
        <f t="shared" si="8"/>
        <v>64557</v>
      </c>
      <c r="H24" s="14">
        <f t="shared" si="8"/>
        <v>51694</v>
      </c>
      <c r="I24" s="14">
        <f t="shared" si="8"/>
        <v>47303</v>
      </c>
      <c r="J24" s="14">
        <f t="shared" si="8"/>
        <v>36685</v>
      </c>
      <c r="K24" s="14">
        <f t="shared" si="8"/>
        <v>41611</v>
      </c>
      <c r="L24" s="14">
        <f t="shared" si="8"/>
        <v>11112</v>
      </c>
      <c r="M24" s="14">
        <f t="shared" si="8"/>
        <v>5193</v>
      </c>
      <c r="N24" s="12">
        <f t="shared" si="7"/>
        <v>466513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38112</v>
      </c>
      <c r="C25" s="14">
        <v>28489</v>
      </c>
      <c r="D25" s="14">
        <v>31972</v>
      </c>
      <c r="E25" s="14">
        <v>5392</v>
      </c>
      <c r="F25" s="14">
        <v>30230</v>
      </c>
      <c r="G25" s="14">
        <v>43524</v>
      </c>
      <c r="H25" s="14">
        <v>35968</v>
      </c>
      <c r="I25" s="14">
        <v>29437</v>
      </c>
      <c r="J25" s="14">
        <v>24817</v>
      </c>
      <c r="K25" s="14">
        <v>26541</v>
      </c>
      <c r="L25" s="14">
        <v>7362</v>
      </c>
      <c r="M25" s="14">
        <v>3221</v>
      </c>
      <c r="N25" s="12">
        <f t="shared" si="7"/>
        <v>305065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25699</v>
      </c>
      <c r="C26" s="14">
        <v>14685</v>
      </c>
      <c r="D26" s="14">
        <v>15671</v>
      </c>
      <c r="E26" s="14">
        <v>2508</v>
      </c>
      <c r="F26" s="14">
        <v>15600</v>
      </c>
      <c r="G26" s="14">
        <v>21033</v>
      </c>
      <c r="H26" s="14">
        <v>15726</v>
      </c>
      <c r="I26" s="14">
        <v>17866</v>
      </c>
      <c r="J26" s="14">
        <v>11868</v>
      </c>
      <c r="K26" s="14">
        <v>15070</v>
      </c>
      <c r="L26" s="14">
        <v>3750</v>
      </c>
      <c r="M26" s="14">
        <v>1972</v>
      </c>
      <c r="N26" s="12">
        <f t="shared" si="7"/>
        <v>161448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456220.14052676</v>
      </c>
      <c r="C36" s="61">
        <f aca="true" t="shared" si="11" ref="C36:M36">C37+C38+C39+C40</f>
        <v>291831.12362300005</v>
      </c>
      <c r="D36" s="61">
        <f t="shared" si="11"/>
        <v>327834.15497025003</v>
      </c>
      <c r="E36" s="61">
        <f t="shared" si="11"/>
        <v>62008.587144</v>
      </c>
      <c r="F36" s="61">
        <f t="shared" si="11"/>
        <v>324449.1700116001</v>
      </c>
      <c r="G36" s="61">
        <f t="shared" si="11"/>
        <v>366967.8376</v>
      </c>
      <c r="H36" s="61">
        <f t="shared" si="11"/>
        <v>362563.8771</v>
      </c>
      <c r="I36" s="61">
        <f t="shared" si="11"/>
        <v>379043.67364879994</v>
      </c>
      <c r="J36" s="61">
        <f t="shared" si="11"/>
        <v>298955.0729187</v>
      </c>
      <c r="K36" s="61">
        <f t="shared" si="11"/>
        <v>388347.63247296</v>
      </c>
      <c r="L36" s="61">
        <f t="shared" si="11"/>
        <v>145237.30199834998</v>
      </c>
      <c r="M36" s="61">
        <f t="shared" si="11"/>
        <v>74023.43832192001</v>
      </c>
      <c r="N36" s="61">
        <f>N37+N38+N39+N40</f>
        <v>3477482.01033634</v>
      </c>
    </row>
    <row r="37" spans="1:14" ht="18.75" customHeight="1">
      <c r="A37" s="58" t="s">
        <v>55</v>
      </c>
      <c r="B37" s="55">
        <f aca="true" t="shared" si="12" ref="B37:M37">B29*B7</f>
        <v>454350.0552</v>
      </c>
      <c r="C37" s="55">
        <f t="shared" si="12"/>
        <v>290307.7944</v>
      </c>
      <c r="D37" s="55">
        <f t="shared" si="12"/>
        <v>316510.194</v>
      </c>
      <c r="E37" s="55">
        <f t="shared" si="12"/>
        <v>61515.640999999996</v>
      </c>
      <c r="F37" s="55">
        <f t="shared" si="12"/>
        <v>323257.688</v>
      </c>
      <c r="G37" s="55">
        <f t="shared" si="12"/>
        <v>365414.64200000005</v>
      </c>
      <c r="H37" s="55">
        <f t="shared" si="12"/>
        <v>360693.4635</v>
      </c>
      <c r="I37" s="55">
        <f t="shared" si="12"/>
        <v>377616.03359999997</v>
      </c>
      <c r="J37" s="55">
        <f t="shared" si="12"/>
        <v>297713.0871</v>
      </c>
      <c r="K37" s="55">
        <f t="shared" si="12"/>
        <v>386915.4124</v>
      </c>
      <c r="L37" s="55">
        <f t="shared" si="12"/>
        <v>144399.7455</v>
      </c>
      <c r="M37" s="55">
        <f t="shared" si="12"/>
        <v>73528.30260000001</v>
      </c>
      <c r="N37" s="57">
        <f>SUM(B37:M37)</f>
        <v>3452222.0593</v>
      </c>
    </row>
    <row r="38" spans="1:14" ht="18.75" customHeight="1">
      <c r="A38" s="58" t="s">
        <v>56</v>
      </c>
      <c r="B38" s="55">
        <f aca="true" t="shared" si="13" ref="B38:M38">B30*B7</f>
        <v>-1386.99467324</v>
      </c>
      <c r="C38" s="55">
        <f t="shared" si="13"/>
        <v>-869.1907769999999</v>
      </c>
      <c r="D38" s="55">
        <f t="shared" si="13"/>
        <v>-967.9390297499999</v>
      </c>
      <c r="E38" s="55">
        <f t="shared" si="13"/>
        <v>-153.333856</v>
      </c>
      <c r="F38" s="55">
        <f t="shared" si="13"/>
        <v>-969.9179884</v>
      </c>
      <c r="G38" s="55">
        <f t="shared" si="13"/>
        <v>-1108.9644</v>
      </c>
      <c r="H38" s="55">
        <f t="shared" si="13"/>
        <v>-1027.1464</v>
      </c>
      <c r="I38" s="55">
        <f t="shared" si="13"/>
        <v>-1118.9599512</v>
      </c>
      <c r="J38" s="55">
        <f t="shared" si="13"/>
        <v>-876.6141813</v>
      </c>
      <c r="K38" s="55">
        <f t="shared" si="13"/>
        <v>-1170.0199270399999</v>
      </c>
      <c r="L38" s="55">
        <f t="shared" si="13"/>
        <v>-433.60350165</v>
      </c>
      <c r="M38" s="55">
        <f t="shared" si="13"/>
        <v>-223.90427808</v>
      </c>
      <c r="N38" s="25">
        <f>SUM(B38:M38)</f>
        <v>-10306.588963659999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-59397.8</v>
      </c>
      <c r="C42" s="25">
        <f aca="true" t="shared" si="15" ref="C42:M42">+C43+C46+C54+C55</f>
        <v>-50308.2</v>
      </c>
      <c r="D42" s="25">
        <f t="shared" si="15"/>
        <v>-43285.8</v>
      </c>
      <c r="E42" s="25">
        <f t="shared" si="15"/>
        <v>-5339.6</v>
      </c>
      <c r="F42" s="25">
        <f t="shared" si="15"/>
        <v>-36673.8</v>
      </c>
      <c r="G42" s="25">
        <f t="shared" si="15"/>
        <v>-61712</v>
      </c>
      <c r="H42" s="25">
        <f t="shared" si="15"/>
        <v>-66595</v>
      </c>
      <c r="I42" s="25">
        <f t="shared" si="15"/>
        <v>-39413.6</v>
      </c>
      <c r="J42" s="25">
        <f t="shared" si="15"/>
        <v>-47013.6</v>
      </c>
      <c r="K42" s="25">
        <f t="shared" si="15"/>
        <v>-41078</v>
      </c>
      <c r="L42" s="25">
        <f t="shared" si="15"/>
        <v>-19254.6</v>
      </c>
      <c r="M42" s="25">
        <f t="shared" si="15"/>
        <v>-10123.2</v>
      </c>
      <c r="N42" s="25">
        <f>+N43+N46+N54+N55</f>
        <v>-480195.19999999995</v>
      </c>
    </row>
    <row r="43" spans="1:14" ht="18.75" customHeight="1">
      <c r="A43" s="17" t="s">
        <v>60</v>
      </c>
      <c r="B43" s="26">
        <f>B44+B45</f>
        <v>-59397.8</v>
      </c>
      <c r="C43" s="26">
        <f>C44+C45</f>
        <v>-50308.2</v>
      </c>
      <c r="D43" s="26">
        <f>D44+D45</f>
        <v>-43285.8</v>
      </c>
      <c r="E43" s="26">
        <f>E44+E45</f>
        <v>-4339.6</v>
      </c>
      <c r="F43" s="26">
        <f aca="true" t="shared" si="16" ref="F43:M43">F44+F45</f>
        <v>-36673.8</v>
      </c>
      <c r="G43" s="26">
        <f t="shared" si="16"/>
        <v>-61712</v>
      </c>
      <c r="H43" s="26">
        <f t="shared" si="16"/>
        <v>-66595</v>
      </c>
      <c r="I43" s="26">
        <f t="shared" si="16"/>
        <v>-39413.6</v>
      </c>
      <c r="J43" s="26">
        <f t="shared" si="16"/>
        <v>-47013.6</v>
      </c>
      <c r="K43" s="26">
        <f t="shared" si="16"/>
        <v>-41078</v>
      </c>
      <c r="L43" s="26">
        <f t="shared" si="16"/>
        <v>-19254.6</v>
      </c>
      <c r="M43" s="26">
        <f t="shared" si="16"/>
        <v>-10123.2</v>
      </c>
      <c r="N43" s="25">
        <f aca="true" t="shared" si="17" ref="N43:N55">SUM(B43:M43)</f>
        <v>-479195.19999999995</v>
      </c>
    </row>
    <row r="44" spans="1:25" ht="18.75" customHeight="1">
      <c r="A44" s="13" t="s">
        <v>61</v>
      </c>
      <c r="B44" s="20">
        <f>ROUND(-B9*$D$3,2)</f>
        <v>-59397.8</v>
      </c>
      <c r="C44" s="20">
        <f>ROUND(-C9*$D$3,2)</f>
        <v>-50308.2</v>
      </c>
      <c r="D44" s="20">
        <f>ROUND(-D9*$D$3,2)</f>
        <v>-43285.8</v>
      </c>
      <c r="E44" s="20">
        <f>ROUND(-E9*$D$3,2)</f>
        <v>-4339.6</v>
      </c>
      <c r="F44" s="20">
        <f aca="true" t="shared" si="18" ref="F44:M44">ROUND(-F9*$D$3,2)</f>
        <v>-36673.8</v>
      </c>
      <c r="G44" s="20">
        <f t="shared" si="18"/>
        <v>-61712</v>
      </c>
      <c r="H44" s="20">
        <f t="shared" si="18"/>
        <v>-66595</v>
      </c>
      <c r="I44" s="20">
        <f t="shared" si="18"/>
        <v>-39413.6</v>
      </c>
      <c r="J44" s="20">
        <f t="shared" si="18"/>
        <v>-47013.6</v>
      </c>
      <c r="K44" s="20">
        <f t="shared" si="18"/>
        <v>-41078</v>
      </c>
      <c r="L44" s="20">
        <f t="shared" si="18"/>
        <v>-19254.6</v>
      </c>
      <c r="M44" s="20">
        <f t="shared" si="18"/>
        <v>-10123.2</v>
      </c>
      <c r="N44" s="47">
        <f t="shared" si="17"/>
        <v>-479195.19999999995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396822.34052676003</v>
      </c>
      <c r="C57" s="29">
        <f t="shared" si="21"/>
        <v>241522.92362300004</v>
      </c>
      <c r="D57" s="29">
        <f t="shared" si="21"/>
        <v>284548.35497025005</v>
      </c>
      <c r="E57" s="29">
        <f t="shared" si="21"/>
        <v>56668.987144</v>
      </c>
      <c r="F57" s="29">
        <f t="shared" si="21"/>
        <v>287775.3700116001</v>
      </c>
      <c r="G57" s="29">
        <f t="shared" si="21"/>
        <v>305255.8376</v>
      </c>
      <c r="H57" s="29">
        <f t="shared" si="21"/>
        <v>295968.8771</v>
      </c>
      <c r="I57" s="29">
        <f t="shared" si="21"/>
        <v>339630.07364879997</v>
      </c>
      <c r="J57" s="29">
        <f t="shared" si="21"/>
        <v>251941.4729187</v>
      </c>
      <c r="K57" s="29">
        <f t="shared" si="21"/>
        <v>347269.63247296</v>
      </c>
      <c r="L57" s="29">
        <f t="shared" si="21"/>
        <v>125982.70199834998</v>
      </c>
      <c r="M57" s="29">
        <f t="shared" si="21"/>
        <v>63900.23832192001</v>
      </c>
      <c r="N57" s="29">
        <f>SUM(B57:M57)</f>
        <v>2997286.81033634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396822.33999999997</v>
      </c>
      <c r="C60" s="36">
        <f aca="true" t="shared" si="22" ref="C60:M60">SUM(C61:C74)</f>
        <v>241522.91999999998</v>
      </c>
      <c r="D60" s="36">
        <f t="shared" si="22"/>
        <v>284548.35</v>
      </c>
      <c r="E60" s="36">
        <f t="shared" si="22"/>
        <v>56668.99</v>
      </c>
      <c r="F60" s="36">
        <f t="shared" si="22"/>
        <v>287775.37</v>
      </c>
      <c r="G60" s="36">
        <f t="shared" si="22"/>
        <v>305255.84</v>
      </c>
      <c r="H60" s="36">
        <f t="shared" si="22"/>
        <v>295968.87</v>
      </c>
      <c r="I60" s="36">
        <f t="shared" si="22"/>
        <v>339630.08</v>
      </c>
      <c r="J60" s="36">
        <f t="shared" si="22"/>
        <v>251941.48</v>
      </c>
      <c r="K60" s="36">
        <f t="shared" si="22"/>
        <v>347269.63</v>
      </c>
      <c r="L60" s="36">
        <f t="shared" si="22"/>
        <v>125982.71</v>
      </c>
      <c r="M60" s="36">
        <f t="shared" si="22"/>
        <v>63900.24</v>
      </c>
      <c r="N60" s="29">
        <f>SUM(N61:N74)</f>
        <v>2997286.82</v>
      </c>
    </row>
    <row r="61" spans="1:15" ht="18.75" customHeight="1">
      <c r="A61" s="17" t="s">
        <v>75</v>
      </c>
      <c r="B61" s="36">
        <v>74879.55</v>
      </c>
      <c r="C61" s="36">
        <v>69723.68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144603.22999999998</v>
      </c>
      <c r="O61"/>
    </row>
    <row r="62" spans="1:15" ht="18.75" customHeight="1">
      <c r="A62" s="17" t="s">
        <v>76</v>
      </c>
      <c r="B62" s="36">
        <v>321942.79</v>
      </c>
      <c r="C62" s="36">
        <v>171799.24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493742.02999999997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284548.35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284548.35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56668.99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56668.99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287775.37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287775.37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305255.84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305255.84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237648.17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237648.17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58320.7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58320.7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339630.08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339630.08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251941.48</v>
      </c>
      <c r="K70" s="35">
        <v>0</v>
      </c>
      <c r="L70" s="35">
        <v>0</v>
      </c>
      <c r="M70" s="35">
        <v>0</v>
      </c>
      <c r="N70" s="29">
        <f t="shared" si="23"/>
        <v>251941.48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347269.63</v>
      </c>
      <c r="L71" s="35">
        <v>0</v>
      </c>
      <c r="M71" s="62"/>
      <c r="N71" s="26">
        <f t="shared" si="23"/>
        <v>347269.63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125982.71</v>
      </c>
      <c r="M72" s="35">
        <v>0</v>
      </c>
      <c r="N72" s="29">
        <f t="shared" si="23"/>
        <v>125982.71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63900.24</v>
      </c>
      <c r="N73" s="26">
        <f t="shared" si="23"/>
        <v>63900.24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2.2916647169557613</v>
      </c>
      <c r="C78" s="45">
        <v>2.252584871333888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1.9869462604634722</v>
      </c>
      <c r="C79" s="45">
        <v>1.8758881058302277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1.8216430433201458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2.540294434412126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2.1268103336016577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1.6876429683044831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1.9848918960935786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1.9447076009945723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1.9268573661969537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2.1709189153846156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2.0745509117340113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2.468133265330104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2.4204904297272907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2017-03-03T18:03:39Z</dcterms:modified>
  <cp:category/>
  <cp:version/>
  <cp:contentType/>
  <cp:contentStatus/>
</cp:coreProperties>
</file>