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<sst xmlns="http://schemas.openxmlformats.org/spreadsheetml/2006/main" count="105" uniqueCount="103">
  <si>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</si>
  <si>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</si>
  <si>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</si>
  <si>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</si>
  <si>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</si>
  <si>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</si>
  <si>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</si>
  <si>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</si>
  <si>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</si>
  <si>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</si>
  <si>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</si>
  <si>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</si>
  <si>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</si>
  <si>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</si>
  <si>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</si>
  <si>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</si>
  <si>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</si>
  <si>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</si>
  <si>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</si>
  <si>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</si>
  <si>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</si>
  <si>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</si>
  <si>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</si>
  <si>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</si>
  <si>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</si>
  <si>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</si>
  <si>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</si>
  <si>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</si>
  <si>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</si>
  <si>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</si>
  <si>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</si>
  <si>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</si>
  <si>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</si>
  <si>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</si>
  <si>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</si>
  <si>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</si>
  <si>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</si>
  <si>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</si>
  <si>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</si>
  <si>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</si>
  <si>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</si>
  <si>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</si>
  <si>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</si>
  <si>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</si>
  <si>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</si>
  <si>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</si>
  <si>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</si>
  <si>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</si>
  <si>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</si>
  <si>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</si>
  <si>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</si>
  <si>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</si>
  <si>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</si>
  <si>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</si>
  <si>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</si>
  <si>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</si>
  <si>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</si>
  <si>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</si>
  <si>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</si>
  <si>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</si>
  <si>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</si>
  <si>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</si>
  <si>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</si>
  <si>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</si>
  <si>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</si>
  <si>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</si>
  <si>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</si>
  <si>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</si>
  <si>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</si>
  <si>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</si>
  <si>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</si>
  <si>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</si>
  <si>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</si>
  <si>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</si>
  <si>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</si>
  <si>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</si>
  <si>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</si>
  <si>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</si>
  <si>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</si>
  <si>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</si>
  <si>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</si>
  <si>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</si>
  <si>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</si>
  <si>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</si>
  <si>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</si>
  <si>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</si>
  <si>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</si>
  <si>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</si>
  <si>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</si>
  <si>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</si>
  <si>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</si>
  <si>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</si>
  <si>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</si>
  <si>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</si>
  <si>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</si>
  <si>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</si>
  <si>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</si>
  <si>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</si>
  <si>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</si>
  <si>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</si>
  <si>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</si>
  <si>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</si>
  <si>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17/02/17 - VENCIMENTO 06/03/17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</si>
</sst>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526903</v>
      </c>
      <c r="C7" s="10">
        <f>C8+C20+C24</f>
        <v>386239</v>
      </c>
      <c r="D7" s="10">
        <f>D8+D20+D24</f>
        <v>396301</v>
      </c>
      <c r="E7" s="10">
        <f>E8+E20+E24</f>
        <v>56843</v>
      </c>
      <c r="F7" s="10">
        <f aca="true" t="shared" si="0" ref="F7:M7">F8+F20+F24</f>
        <v>339130</v>
      </c>
      <c r="G7" s="10">
        <f t="shared" si="0"/>
        <v>538640</v>
      </c>
      <c r="H7" s="10">
        <f t="shared" si="0"/>
        <v>484161</v>
      </c>
      <c r="I7" s="10">
        <f t="shared" si="0"/>
        <v>434420</v>
      </c>
      <c r="J7" s="10">
        <f t="shared" si="0"/>
        <v>308606</v>
      </c>
      <c r="K7" s="10">
        <f t="shared" si="0"/>
        <v>379352</v>
      </c>
      <c r="L7" s="10">
        <f t="shared" si="0"/>
        <v>153316</v>
      </c>
      <c r="M7" s="10">
        <f t="shared" si="0"/>
        <v>91322</v>
      </c>
      <c r="N7" s="10">
        <f>+N8+N20+N24</f>
        <v>4095233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242455</v>
      </c>
      <c r="C8" s="12">
        <f>+C9+C12+C16</f>
        <v>190381</v>
      </c>
      <c r="D8" s="12">
        <f>+D9+D12+D16</f>
        <v>210166</v>
      </c>
      <c r="E8" s="12">
        <f>+E9+E12+E16</f>
        <v>27586</v>
      </c>
      <c r="F8" s="12">
        <f aca="true" t="shared" si="1" ref="F8:M8">+F9+F12+F16</f>
        <v>165803</v>
      </c>
      <c r="G8" s="12">
        <f t="shared" si="1"/>
        <v>272730</v>
      </c>
      <c r="H8" s="12">
        <f t="shared" si="1"/>
        <v>236936</v>
      </c>
      <c r="I8" s="12">
        <f t="shared" si="1"/>
        <v>219508</v>
      </c>
      <c r="J8" s="12">
        <f t="shared" si="1"/>
        <v>156308</v>
      </c>
      <c r="K8" s="12">
        <f t="shared" si="1"/>
        <v>180911</v>
      </c>
      <c r="L8" s="12">
        <f t="shared" si="1"/>
        <v>82791</v>
      </c>
      <c r="M8" s="12">
        <f t="shared" si="1"/>
        <v>50651</v>
      </c>
      <c r="N8" s="12">
        <f>SUM(B8:M8)</f>
        <v>2036226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23114</v>
      </c>
      <c r="C9" s="14">
        <v>22659</v>
      </c>
      <c r="D9" s="14">
        <v>15443</v>
      </c>
      <c r="E9" s="14">
        <v>2029</v>
      </c>
      <c r="F9" s="14">
        <v>13233</v>
      </c>
      <c r="G9" s="14">
        <v>25595</v>
      </c>
      <c r="H9" s="14">
        <v>29826</v>
      </c>
      <c r="I9" s="14">
        <v>14160</v>
      </c>
      <c r="J9" s="14">
        <v>18368</v>
      </c>
      <c r="K9" s="14">
        <v>14698</v>
      </c>
      <c r="L9" s="14">
        <v>9877</v>
      </c>
      <c r="M9" s="14">
        <v>6238</v>
      </c>
      <c r="N9" s="12">
        <f aca="true" t="shared" si="2" ref="N9:N19">SUM(B9:M9)</f>
        <v>195240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23114</v>
      </c>
      <c r="C10" s="14">
        <f>+C9-C11</f>
        <v>22659</v>
      </c>
      <c r="D10" s="14">
        <f>+D9-D11</f>
        <v>15443</v>
      </c>
      <c r="E10" s="14">
        <f>+E9-E11</f>
        <v>2029</v>
      </c>
      <c r="F10" s="14">
        <f aca="true" t="shared" si="3" ref="F10:M10">+F9-F11</f>
        <v>13233</v>
      </c>
      <c r="G10" s="14">
        <f t="shared" si="3"/>
        <v>25595</v>
      </c>
      <c r="H10" s="14">
        <f t="shared" si="3"/>
        <v>29826</v>
      </c>
      <c r="I10" s="14">
        <f t="shared" si="3"/>
        <v>14160</v>
      </c>
      <c r="J10" s="14">
        <f t="shared" si="3"/>
        <v>18368</v>
      </c>
      <c r="K10" s="14">
        <f t="shared" si="3"/>
        <v>14698</v>
      </c>
      <c r="L10" s="14">
        <f t="shared" si="3"/>
        <v>9877</v>
      </c>
      <c r="M10" s="14">
        <f t="shared" si="3"/>
        <v>6238</v>
      </c>
      <c r="N10" s="12">
        <f t="shared" si="2"/>
        <v>195240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193897</v>
      </c>
      <c r="C12" s="14">
        <f>C13+C14+C15</f>
        <v>150533</v>
      </c>
      <c r="D12" s="14">
        <f>D13+D14+D15</f>
        <v>176824</v>
      </c>
      <c r="E12" s="14">
        <f>E13+E14+E15</f>
        <v>23115</v>
      </c>
      <c r="F12" s="14">
        <f aca="true" t="shared" si="4" ref="F12:M12">F13+F14+F15</f>
        <v>137242</v>
      </c>
      <c r="G12" s="14">
        <f t="shared" si="4"/>
        <v>221287</v>
      </c>
      <c r="H12" s="14">
        <f t="shared" si="4"/>
        <v>185288</v>
      </c>
      <c r="I12" s="14">
        <f t="shared" si="4"/>
        <v>182102</v>
      </c>
      <c r="J12" s="14">
        <f t="shared" si="4"/>
        <v>122037</v>
      </c>
      <c r="K12" s="14">
        <f t="shared" si="4"/>
        <v>144449</v>
      </c>
      <c r="L12" s="14">
        <f t="shared" si="4"/>
        <v>65192</v>
      </c>
      <c r="M12" s="14">
        <f t="shared" si="4"/>
        <v>40235</v>
      </c>
      <c r="N12" s="12">
        <f t="shared" si="2"/>
        <v>1642201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99802</v>
      </c>
      <c r="C13" s="14">
        <v>78511</v>
      </c>
      <c r="D13" s="14">
        <v>88805</v>
      </c>
      <c r="E13" s="14">
        <v>11933</v>
      </c>
      <c r="F13" s="14">
        <v>69149</v>
      </c>
      <c r="G13" s="14">
        <v>113766</v>
      </c>
      <c r="H13" s="14">
        <v>98998</v>
      </c>
      <c r="I13" s="14">
        <v>95282</v>
      </c>
      <c r="J13" s="14">
        <v>62792</v>
      </c>
      <c r="K13" s="14">
        <v>73151</v>
      </c>
      <c r="L13" s="14">
        <v>32770</v>
      </c>
      <c r="M13" s="14">
        <v>19466</v>
      </c>
      <c r="N13" s="12">
        <f t="shared" si="2"/>
        <v>844425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90268</v>
      </c>
      <c r="C14" s="14">
        <v>67382</v>
      </c>
      <c r="D14" s="14">
        <v>85409</v>
      </c>
      <c r="E14" s="14">
        <v>10567</v>
      </c>
      <c r="F14" s="14">
        <v>64553</v>
      </c>
      <c r="G14" s="14">
        <v>100941</v>
      </c>
      <c r="H14" s="14">
        <v>81628</v>
      </c>
      <c r="I14" s="14">
        <v>84332</v>
      </c>
      <c r="J14" s="14">
        <v>56776</v>
      </c>
      <c r="K14" s="14">
        <v>68829</v>
      </c>
      <c r="L14" s="14">
        <v>30999</v>
      </c>
      <c r="M14" s="14">
        <v>20152</v>
      </c>
      <c r="N14" s="12">
        <f t="shared" si="2"/>
        <v>761836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3827</v>
      </c>
      <c r="C15" s="14">
        <v>4640</v>
      </c>
      <c r="D15" s="14">
        <v>2610</v>
      </c>
      <c r="E15" s="14">
        <v>615</v>
      </c>
      <c r="F15" s="14">
        <v>3540</v>
      </c>
      <c r="G15" s="14">
        <v>6580</v>
      </c>
      <c r="H15" s="14">
        <v>4662</v>
      </c>
      <c r="I15" s="14">
        <v>2488</v>
      </c>
      <c r="J15" s="14">
        <v>2469</v>
      </c>
      <c r="K15" s="14">
        <v>2469</v>
      </c>
      <c r="L15" s="14">
        <v>1423</v>
      </c>
      <c r="M15" s="14">
        <v>617</v>
      </c>
      <c r="N15" s="12">
        <f t="shared" si="2"/>
        <v>35940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25444</v>
      </c>
      <c r="C16" s="14">
        <f>C17+C18+C19</f>
        <v>17189</v>
      </c>
      <c r="D16" s="14">
        <f>D17+D18+D19</f>
        <v>17899</v>
      </c>
      <c r="E16" s="14">
        <f>E17+E18+E19</f>
        <v>2442</v>
      </c>
      <c r="F16" s="14">
        <f aca="true" t="shared" si="5" ref="F16:M16">F17+F18+F19</f>
        <v>15328</v>
      </c>
      <c r="G16" s="14">
        <f t="shared" si="5"/>
        <v>25848</v>
      </c>
      <c r="H16" s="14">
        <f t="shared" si="5"/>
        <v>21822</v>
      </c>
      <c r="I16" s="14">
        <f t="shared" si="5"/>
        <v>23246</v>
      </c>
      <c r="J16" s="14">
        <f t="shared" si="5"/>
        <v>15903</v>
      </c>
      <c r="K16" s="14">
        <f t="shared" si="5"/>
        <v>21764</v>
      </c>
      <c r="L16" s="14">
        <f t="shared" si="5"/>
        <v>7722</v>
      </c>
      <c r="M16" s="14">
        <f t="shared" si="5"/>
        <v>4178</v>
      </c>
      <c r="N16" s="12">
        <f t="shared" si="2"/>
        <v>198785</v>
      </c>
    </row>
    <row r="17" spans="1:25" ht="18.75" customHeight="1">
      <c r="A17" s="15" t="s">
        <v>16</v>
      </c>
      <c r="B17" s="14">
        <v>20961</v>
      </c>
      <c r="C17" s="14">
        <v>14339</v>
      </c>
      <c r="D17" s="14">
        <v>14269</v>
      </c>
      <c r="E17" s="14">
        <v>1987</v>
      </c>
      <c r="F17" s="14">
        <v>12377</v>
      </c>
      <c r="G17" s="14">
        <v>21361</v>
      </c>
      <c r="H17" s="14">
        <v>18100</v>
      </c>
      <c r="I17" s="14">
        <v>20015</v>
      </c>
      <c r="J17" s="14">
        <v>13145</v>
      </c>
      <c r="K17" s="14">
        <v>18449</v>
      </c>
      <c r="L17" s="14">
        <v>6417</v>
      </c>
      <c r="M17" s="14">
        <v>3408</v>
      </c>
      <c r="N17" s="12">
        <f t="shared" si="2"/>
        <v>164828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4375</v>
      </c>
      <c r="C18" s="14">
        <v>2714</v>
      </c>
      <c r="D18" s="14">
        <v>3569</v>
      </c>
      <c r="E18" s="14">
        <v>445</v>
      </c>
      <c r="F18" s="14">
        <v>2871</v>
      </c>
      <c r="G18" s="14">
        <v>4348</v>
      </c>
      <c r="H18" s="14">
        <v>3627</v>
      </c>
      <c r="I18" s="14">
        <v>3147</v>
      </c>
      <c r="J18" s="14">
        <v>2678</v>
      </c>
      <c r="K18" s="14">
        <v>3250</v>
      </c>
      <c r="L18" s="14">
        <v>1273</v>
      </c>
      <c r="M18" s="14">
        <v>748</v>
      </c>
      <c r="N18" s="12">
        <f t="shared" si="2"/>
        <v>33045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108</v>
      </c>
      <c r="C19" s="14">
        <v>136</v>
      </c>
      <c r="D19" s="14">
        <v>61</v>
      </c>
      <c r="E19" s="14">
        <v>10</v>
      </c>
      <c r="F19" s="14">
        <v>80</v>
      </c>
      <c r="G19" s="14">
        <v>139</v>
      </c>
      <c r="H19" s="14">
        <v>95</v>
      </c>
      <c r="I19" s="14">
        <v>84</v>
      </c>
      <c r="J19" s="14">
        <v>80</v>
      </c>
      <c r="K19" s="14">
        <v>65</v>
      </c>
      <c r="L19" s="14">
        <v>32</v>
      </c>
      <c r="M19" s="14">
        <v>22</v>
      </c>
      <c r="N19" s="12">
        <f t="shared" si="2"/>
        <v>912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143537</v>
      </c>
      <c r="C20" s="18">
        <f>C21+C22+C23</f>
        <v>89934</v>
      </c>
      <c r="D20" s="18">
        <f>D21+D22+D23</f>
        <v>85591</v>
      </c>
      <c r="E20" s="18">
        <f>E21+E22+E23</f>
        <v>12243</v>
      </c>
      <c r="F20" s="18">
        <f aca="true" t="shared" si="6" ref="F20:M20">F21+F22+F23</f>
        <v>74243</v>
      </c>
      <c r="G20" s="18">
        <f t="shared" si="6"/>
        <v>118208</v>
      </c>
      <c r="H20" s="18">
        <f t="shared" si="6"/>
        <v>120520</v>
      </c>
      <c r="I20" s="18">
        <f t="shared" si="6"/>
        <v>115555</v>
      </c>
      <c r="J20" s="18">
        <f t="shared" si="6"/>
        <v>75241</v>
      </c>
      <c r="K20" s="18">
        <f t="shared" si="6"/>
        <v>113127</v>
      </c>
      <c r="L20" s="18">
        <f t="shared" si="6"/>
        <v>43104</v>
      </c>
      <c r="M20" s="18">
        <f t="shared" si="6"/>
        <v>24833</v>
      </c>
      <c r="N20" s="12">
        <f aca="true" t="shared" si="7" ref="N20:N26">SUM(B20:M20)</f>
        <v>1016136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81009</v>
      </c>
      <c r="C21" s="14">
        <v>54068</v>
      </c>
      <c r="D21" s="14">
        <v>50533</v>
      </c>
      <c r="E21" s="14">
        <v>7397</v>
      </c>
      <c r="F21" s="14">
        <v>43337</v>
      </c>
      <c r="G21" s="14">
        <v>70381</v>
      </c>
      <c r="H21" s="14">
        <v>72134</v>
      </c>
      <c r="I21" s="14">
        <v>67843</v>
      </c>
      <c r="J21" s="14">
        <v>43782</v>
      </c>
      <c r="K21" s="14">
        <v>62440</v>
      </c>
      <c r="L21" s="14">
        <v>24163</v>
      </c>
      <c r="M21" s="14">
        <v>13561</v>
      </c>
      <c r="N21" s="12">
        <f t="shared" si="7"/>
        <v>590648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60541</v>
      </c>
      <c r="C22" s="14">
        <v>34084</v>
      </c>
      <c r="D22" s="14">
        <v>34056</v>
      </c>
      <c r="E22" s="14">
        <v>4642</v>
      </c>
      <c r="F22" s="14">
        <v>29551</v>
      </c>
      <c r="G22" s="14">
        <v>45206</v>
      </c>
      <c r="H22" s="14">
        <v>46614</v>
      </c>
      <c r="I22" s="14">
        <v>46483</v>
      </c>
      <c r="J22" s="14">
        <v>30393</v>
      </c>
      <c r="K22" s="14">
        <v>49262</v>
      </c>
      <c r="L22" s="14">
        <v>18332</v>
      </c>
      <c r="M22" s="14">
        <v>10988</v>
      </c>
      <c r="N22" s="12">
        <f t="shared" si="7"/>
        <v>410152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1987</v>
      </c>
      <c r="C23" s="14">
        <v>1782</v>
      </c>
      <c r="D23" s="14">
        <v>1002</v>
      </c>
      <c r="E23" s="14">
        <v>204</v>
      </c>
      <c r="F23" s="14">
        <v>1355</v>
      </c>
      <c r="G23" s="14">
        <v>2621</v>
      </c>
      <c r="H23" s="14">
        <v>1772</v>
      </c>
      <c r="I23" s="14">
        <v>1229</v>
      </c>
      <c r="J23" s="14">
        <v>1066</v>
      </c>
      <c r="K23" s="14">
        <v>1425</v>
      </c>
      <c r="L23" s="14">
        <v>609</v>
      </c>
      <c r="M23" s="14">
        <v>284</v>
      </c>
      <c r="N23" s="12">
        <f t="shared" si="7"/>
        <v>15336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140911</v>
      </c>
      <c r="C24" s="14">
        <f>C25+C26</f>
        <v>105924</v>
      </c>
      <c r="D24" s="14">
        <f>D25+D26</f>
        <v>100544</v>
      </c>
      <c r="E24" s="14">
        <f>E25+E26</f>
        <v>17014</v>
      </c>
      <c r="F24" s="14">
        <f aca="true" t="shared" si="8" ref="F24:M24">F25+F26</f>
        <v>99084</v>
      </c>
      <c r="G24" s="14">
        <f t="shared" si="8"/>
        <v>147702</v>
      </c>
      <c r="H24" s="14">
        <f t="shared" si="8"/>
        <v>126705</v>
      </c>
      <c r="I24" s="14">
        <f t="shared" si="8"/>
        <v>99357</v>
      </c>
      <c r="J24" s="14">
        <f t="shared" si="8"/>
        <v>77057</v>
      </c>
      <c r="K24" s="14">
        <f t="shared" si="8"/>
        <v>85314</v>
      </c>
      <c r="L24" s="14">
        <f t="shared" si="8"/>
        <v>27421</v>
      </c>
      <c r="M24" s="14">
        <f t="shared" si="8"/>
        <v>15838</v>
      </c>
      <c r="N24" s="12">
        <f t="shared" si="7"/>
        <v>1042871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76261</v>
      </c>
      <c r="C25" s="14">
        <v>62082</v>
      </c>
      <c r="D25" s="14">
        <v>59737</v>
      </c>
      <c r="E25" s="14">
        <v>10812</v>
      </c>
      <c r="F25" s="14">
        <v>57039</v>
      </c>
      <c r="G25" s="14">
        <v>89876</v>
      </c>
      <c r="H25" s="14">
        <v>79423</v>
      </c>
      <c r="I25" s="14">
        <v>54637</v>
      </c>
      <c r="J25" s="14">
        <v>47840</v>
      </c>
      <c r="K25" s="14">
        <v>47879</v>
      </c>
      <c r="L25" s="14">
        <v>16056</v>
      </c>
      <c r="M25" s="14">
        <v>8128</v>
      </c>
      <c r="N25" s="12">
        <f t="shared" si="7"/>
        <v>609770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64650</v>
      </c>
      <c r="C26" s="14">
        <v>43842</v>
      </c>
      <c r="D26" s="14">
        <v>40807</v>
      </c>
      <c r="E26" s="14">
        <v>6202</v>
      </c>
      <c r="F26" s="14">
        <v>42045</v>
      </c>
      <c r="G26" s="14">
        <v>57826</v>
      </c>
      <c r="H26" s="14">
        <v>47282</v>
      </c>
      <c r="I26" s="14">
        <v>44720</v>
      </c>
      <c r="J26" s="14">
        <v>29217</v>
      </c>
      <c r="K26" s="14">
        <v>37435</v>
      </c>
      <c r="L26" s="14">
        <v>11365</v>
      </c>
      <c r="M26" s="14">
        <v>7710</v>
      </c>
      <c r="N26" s="12">
        <f t="shared" si="7"/>
        <v>433101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1069184.72589038</v>
      </c>
      <c r="C36" s="61">
        <f aca="true" t="shared" si="11" ref="C36:M36">C37+C38+C39+C40</f>
        <v>757308.4257895</v>
      </c>
      <c r="D36" s="61">
        <f t="shared" si="11"/>
        <v>729299.50406505</v>
      </c>
      <c r="E36" s="61">
        <f t="shared" si="11"/>
        <v>143539.25931119997</v>
      </c>
      <c r="F36" s="61">
        <f t="shared" si="11"/>
        <v>718621.6984165001</v>
      </c>
      <c r="G36" s="61">
        <f t="shared" si="11"/>
        <v>905099.616</v>
      </c>
      <c r="H36" s="61">
        <f t="shared" si="11"/>
        <v>952288.8649</v>
      </c>
      <c r="I36" s="61">
        <f t="shared" si="11"/>
        <v>833988.164156</v>
      </c>
      <c r="J36" s="61">
        <f t="shared" si="11"/>
        <v>667329.4181858</v>
      </c>
      <c r="K36" s="61">
        <f t="shared" si="11"/>
        <v>784313.8477555199</v>
      </c>
      <c r="L36" s="61">
        <f t="shared" si="11"/>
        <v>376363.57272188</v>
      </c>
      <c r="M36" s="61">
        <f t="shared" si="11"/>
        <v>219615.91605632</v>
      </c>
      <c r="N36" s="61">
        <f>N37+N38+N39+N40</f>
        <v>8156953.01324815</v>
      </c>
    </row>
    <row r="37" spans="1:14" ht="18.75" customHeight="1">
      <c r="A37" s="58" t="s">
        <v>55</v>
      </c>
      <c r="B37" s="55">
        <f aca="true" t="shared" si="12" ref="B37:M37">B29*B7</f>
        <v>1069191.5676</v>
      </c>
      <c r="C37" s="55">
        <f t="shared" si="12"/>
        <v>757182.9356</v>
      </c>
      <c r="D37" s="55">
        <f t="shared" si="12"/>
        <v>719207.0548</v>
      </c>
      <c r="E37" s="55">
        <f t="shared" si="12"/>
        <v>143250.04429999998</v>
      </c>
      <c r="F37" s="55">
        <f t="shared" si="12"/>
        <v>718616.4700000001</v>
      </c>
      <c r="G37" s="55">
        <f t="shared" si="12"/>
        <v>905184.52</v>
      </c>
      <c r="H37" s="55">
        <f t="shared" si="12"/>
        <v>952102.6065</v>
      </c>
      <c r="I37" s="55">
        <f t="shared" si="12"/>
        <v>833912.632</v>
      </c>
      <c r="J37" s="55">
        <f t="shared" si="12"/>
        <v>667175.3114</v>
      </c>
      <c r="K37" s="55">
        <f t="shared" si="12"/>
        <v>784082.6488</v>
      </c>
      <c r="L37" s="55">
        <f t="shared" si="12"/>
        <v>376222.1324</v>
      </c>
      <c r="M37" s="55">
        <f t="shared" si="12"/>
        <v>219565.4846</v>
      </c>
      <c r="N37" s="57">
        <f>SUM(B37:M37)</f>
        <v>8145693.408</v>
      </c>
    </row>
    <row r="38" spans="1:14" ht="18.75" customHeight="1">
      <c r="A38" s="58" t="s">
        <v>56</v>
      </c>
      <c r="B38" s="55">
        <f aca="true" t="shared" si="13" ref="B38:M38">B30*B7</f>
        <v>-3263.92170962</v>
      </c>
      <c r="C38" s="55">
        <f t="shared" si="13"/>
        <v>-2267.0298104999997</v>
      </c>
      <c r="D38" s="55">
        <f t="shared" si="13"/>
        <v>-2199.45073495</v>
      </c>
      <c r="E38" s="55">
        <f t="shared" si="13"/>
        <v>-357.0649888</v>
      </c>
      <c r="F38" s="55">
        <f t="shared" si="13"/>
        <v>-2156.1715835</v>
      </c>
      <c r="G38" s="55">
        <f t="shared" si="13"/>
        <v>-2747.0640000000003</v>
      </c>
      <c r="H38" s="55">
        <f t="shared" si="13"/>
        <v>-2711.3016</v>
      </c>
      <c r="I38" s="55">
        <f t="shared" si="13"/>
        <v>-2471.067844</v>
      </c>
      <c r="J38" s="55">
        <f t="shared" si="13"/>
        <v>-1964.4932142</v>
      </c>
      <c r="K38" s="55">
        <f t="shared" si="13"/>
        <v>-2371.04104448</v>
      </c>
      <c r="L38" s="55">
        <f t="shared" si="13"/>
        <v>-1129.71967812</v>
      </c>
      <c r="M38" s="55">
        <f t="shared" si="13"/>
        <v>-668.60854368</v>
      </c>
      <c r="N38" s="25">
        <f>SUM(B38:M38)</f>
        <v>-24306.93475185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10130.5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10130.5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-94866.18</v>
      </c>
      <c r="C42" s="25">
        <f aca="true" t="shared" si="15" ref="C42:M42">+C43+C46+C54+C55</f>
        <v>-91325.95</v>
      </c>
      <c r="D42" s="25">
        <f t="shared" si="15"/>
        <v>-72613.04000000001</v>
      </c>
      <c r="E42" s="25">
        <f t="shared" si="15"/>
        <v>-41357.78999999999</v>
      </c>
      <c r="F42" s="25">
        <f t="shared" si="15"/>
        <v>-92576.83</v>
      </c>
      <c r="G42" s="25">
        <f t="shared" si="15"/>
        <v>-127205.55</v>
      </c>
      <c r="H42" s="25">
        <f t="shared" si="15"/>
        <v>-121299.76000000001</v>
      </c>
      <c r="I42" s="25">
        <f t="shared" si="15"/>
        <v>-74917.99</v>
      </c>
      <c r="J42" s="25">
        <f t="shared" si="15"/>
        <v>-86984.43</v>
      </c>
      <c r="K42" s="25">
        <f t="shared" si="15"/>
        <v>-76326.73000000001</v>
      </c>
      <c r="L42" s="25">
        <f t="shared" si="15"/>
        <v>-48176.78</v>
      </c>
      <c r="M42" s="25">
        <f t="shared" si="15"/>
        <v>-27819.29</v>
      </c>
      <c r="N42" s="25">
        <f>+N43+N46+N54+N55</f>
        <v>-955470.3200000001</v>
      </c>
    </row>
    <row r="43" spans="1:14" ht="18.75" customHeight="1">
      <c r="A43" s="17" t="s">
        <v>60</v>
      </c>
      <c r="B43" s="26">
        <f>B44+B45</f>
        <v>-87833.2</v>
      </c>
      <c r="C43" s="26">
        <f>C44+C45</f>
        <v>-86104.2</v>
      </c>
      <c r="D43" s="26">
        <f>D44+D45</f>
        <v>-58683.4</v>
      </c>
      <c r="E43" s="26">
        <f>E44+E45</f>
        <v>-7710.2</v>
      </c>
      <c r="F43" s="26">
        <f aca="true" t="shared" si="16" ref="F43:M43">F44+F45</f>
        <v>-50285.4</v>
      </c>
      <c r="G43" s="26">
        <f t="shared" si="16"/>
        <v>-97261</v>
      </c>
      <c r="H43" s="26">
        <f t="shared" si="16"/>
        <v>-113338.8</v>
      </c>
      <c r="I43" s="26">
        <f t="shared" si="16"/>
        <v>-53808</v>
      </c>
      <c r="J43" s="26">
        <f t="shared" si="16"/>
        <v>-69798.4</v>
      </c>
      <c r="K43" s="26">
        <f t="shared" si="16"/>
        <v>-55852.4</v>
      </c>
      <c r="L43" s="26">
        <f t="shared" si="16"/>
        <v>-37532.6</v>
      </c>
      <c r="M43" s="26">
        <f t="shared" si="16"/>
        <v>-23704.4</v>
      </c>
      <c r="N43" s="25">
        <f aca="true" t="shared" si="17" ref="N43:N55">SUM(B43:M43)</f>
        <v>-741912</v>
      </c>
    </row>
    <row r="44" spans="1:25" ht="18.75" customHeight="1">
      <c r="A44" s="13" t="s">
        <v>61</v>
      </c>
      <c r="B44" s="20">
        <f>ROUND(-B9*$D$3,2)</f>
        <v>-87833.2</v>
      </c>
      <c r="C44" s="20">
        <f>ROUND(-C9*$D$3,2)</f>
        <v>-86104.2</v>
      </c>
      <c r="D44" s="20">
        <f>ROUND(-D9*$D$3,2)</f>
        <v>-58683.4</v>
      </c>
      <c r="E44" s="20">
        <f>ROUND(-E9*$D$3,2)</f>
        <v>-7710.2</v>
      </c>
      <c r="F44" s="20">
        <f aca="true" t="shared" si="18" ref="F44:M44">ROUND(-F9*$D$3,2)</f>
        <v>-50285.4</v>
      </c>
      <c r="G44" s="20">
        <f t="shared" si="18"/>
        <v>-97261</v>
      </c>
      <c r="H44" s="20">
        <f t="shared" si="18"/>
        <v>-113338.8</v>
      </c>
      <c r="I44" s="20">
        <f t="shared" si="18"/>
        <v>-53808</v>
      </c>
      <c r="J44" s="20">
        <f t="shared" si="18"/>
        <v>-69798.4</v>
      </c>
      <c r="K44" s="20">
        <f t="shared" si="18"/>
        <v>-55852.4</v>
      </c>
      <c r="L44" s="20">
        <f t="shared" si="18"/>
        <v>-37532.6</v>
      </c>
      <c r="M44" s="20">
        <f t="shared" si="18"/>
        <v>-23704.4</v>
      </c>
      <c r="N44" s="47">
        <f t="shared" si="17"/>
        <v>-741912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-7032.98</v>
      </c>
      <c r="C46" s="26">
        <f aca="true" t="shared" si="20" ref="C46:M46">SUM(C47:C53)</f>
        <v>-5221.75</v>
      </c>
      <c r="D46" s="26">
        <f t="shared" si="20"/>
        <v>-13929.64</v>
      </c>
      <c r="E46" s="26">
        <f t="shared" si="20"/>
        <v>-33647.59</v>
      </c>
      <c r="F46" s="26">
        <f t="shared" si="20"/>
        <v>-42291.43</v>
      </c>
      <c r="G46" s="26">
        <f t="shared" si="20"/>
        <v>-29944.55</v>
      </c>
      <c r="H46" s="26">
        <f t="shared" si="20"/>
        <v>-7960.96</v>
      </c>
      <c r="I46" s="26">
        <f t="shared" si="20"/>
        <v>-21109.99</v>
      </c>
      <c r="J46" s="26">
        <f t="shared" si="20"/>
        <v>-17186.03</v>
      </c>
      <c r="K46" s="26">
        <f t="shared" si="20"/>
        <v>-20474.33</v>
      </c>
      <c r="L46" s="26">
        <f t="shared" si="20"/>
        <v>-10644.18</v>
      </c>
      <c r="M46" s="26">
        <f t="shared" si="20"/>
        <v>-4114.89</v>
      </c>
      <c r="N46" s="26">
        <f>SUM(N47:N53)</f>
        <v>-213558.32</v>
      </c>
    </row>
    <row r="47" spans="1:25" ht="18.75" customHeight="1">
      <c r="A47" s="13" t="s">
        <v>64</v>
      </c>
      <c r="B47" s="24">
        <v>-7032.98</v>
      </c>
      <c r="C47" s="24">
        <v>-5221.75</v>
      </c>
      <c r="D47" s="24">
        <v>-13929.64</v>
      </c>
      <c r="E47" s="24">
        <v>-28147.59</v>
      </c>
      <c r="F47" s="24">
        <v>-42291.43</v>
      </c>
      <c r="G47" s="24">
        <v>-29944.55</v>
      </c>
      <c r="H47" s="24">
        <v>-7960.96</v>
      </c>
      <c r="I47" s="24">
        <v>-21109.99</v>
      </c>
      <c r="J47" s="24">
        <v>-17186.03</v>
      </c>
      <c r="K47" s="24">
        <v>-20474.33</v>
      </c>
      <c r="L47" s="24">
        <v>-10644.18</v>
      </c>
      <c r="M47" s="24">
        <v>-4114.89</v>
      </c>
      <c r="N47" s="24">
        <f t="shared" si="17"/>
        <v>-208058.32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-5500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-5500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974318.5458903802</v>
      </c>
      <c r="C57" s="29">
        <f t="shared" si="21"/>
        <v>665982.4757895</v>
      </c>
      <c r="D57" s="29">
        <f t="shared" si="21"/>
        <v>656686.46406505</v>
      </c>
      <c r="E57" s="29">
        <f t="shared" si="21"/>
        <v>102181.46931119998</v>
      </c>
      <c r="F57" s="29">
        <f t="shared" si="21"/>
        <v>626044.8684165002</v>
      </c>
      <c r="G57" s="29">
        <f t="shared" si="21"/>
        <v>777894.066</v>
      </c>
      <c r="H57" s="29">
        <f t="shared" si="21"/>
        <v>830989.1049</v>
      </c>
      <c r="I57" s="29">
        <f t="shared" si="21"/>
        <v>759070.174156</v>
      </c>
      <c r="J57" s="29">
        <f t="shared" si="21"/>
        <v>580344.9881857999</v>
      </c>
      <c r="K57" s="29">
        <f t="shared" si="21"/>
        <v>707987.1177555199</v>
      </c>
      <c r="L57" s="29">
        <f t="shared" si="21"/>
        <v>328186.79272188</v>
      </c>
      <c r="M57" s="29">
        <f t="shared" si="21"/>
        <v>191796.62605632</v>
      </c>
      <c r="N57" s="29">
        <f>SUM(B57:M57)</f>
        <v>7201482.69324815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974318.5499999999</v>
      </c>
      <c r="C60" s="36">
        <f aca="true" t="shared" si="22" ref="C60:M60">SUM(C61:C74)</f>
        <v>665982.47</v>
      </c>
      <c r="D60" s="36">
        <f t="shared" si="22"/>
        <v>656686.46</v>
      </c>
      <c r="E60" s="36">
        <f t="shared" si="22"/>
        <v>102181.47</v>
      </c>
      <c r="F60" s="36">
        <f t="shared" si="22"/>
        <v>626044.87</v>
      </c>
      <c r="G60" s="36">
        <f t="shared" si="22"/>
        <v>777894.07</v>
      </c>
      <c r="H60" s="36">
        <f t="shared" si="22"/>
        <v>830989.12</v>
      </c>
      <c r="I60" s="36">
        <f t="shared" si="22"/>
        <v>759070.17</v>
      </c>
      <c r="J60" s="36">
        <f t="shared" si="22"/>
        <v>580344.99</v>
      </c>
      <c r="K60" s="36">
        <f t="shared" si="22"/>
        <v>707987.12</v>
      </c>
      <c r="L60" s="36">
        <f t="shared" si="22"/>
        <v>328186.79</v>
      </c>
      <c r="M60" s="36">
        <f t="shared" si="22"/>
        <v>191796.62</v>
      </c>
      <c r="N60" s="29">
        <f>SUM(N61:N74)</f>
        <v>7201482.700000001</v>
      </c>
    </row>
    <row r="61" spans="1:15" ht="18.75" customHeight="1">
      <c r="A61" s="17" t="s">
        <v>75</v>
      </c>
      <c r="B61" s="36">
        <v>189435.83</v>
      </c>
      <c r="C61" s="36">
        <v>195570.24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385006.06999999995</v>
      </c>
      <c r="O61"/>
    </row>
    <row r="62" spans="1:15" ht="18.75" customHeight="1">
      <c r="A62" s="17" t="s">
        <v>76</v>
      </c>
      <c r="B62" s="36">
        <v>784882.72</v>
      </c>
      <c r="C62" s="36">
        <v>470412.23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1255294.95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656686.46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656686.46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102181.47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102181.47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626044.87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626044.87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777894.07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777894.07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658629.01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658629.01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172360.11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172360.11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759070.17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759070.17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580344.99</v>
      </c>
      <c r="K70" s="35">
        <v>0</v>
      </c>
      <c r="L70" s="35">
        <v>0</v>
      </c>
      <c r="M70" s="35">
        <v>0</v>
      </c>
      <c r="N70" s="29">
        <f t="shared" si="23"/>
        <v>580344.99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707987.12</v>
      </c>
      <c r="L71" s="35">
        <v>0</v>
      </c>
      <c r="M71" s="62"/>
      <c r="N71" s="26">
        <f t="shared" si="23"/>
        <v>707987.12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328186.79</v>
      </c>
      <c r="M72" s="35">
        <v>0</v>
      </c>
      <c r="N72" s="29">
        <f t="shared" si="23"/>
        <v>328186.79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191796.62</v>
      </c>
      <c r="N73" s="26">
        <f t="shared" si="23"/>
        <v>191796.62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2.271924504077584</v>
      </c>
      <c r="C78" s="45">
        <v>2.2374935128593654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1.9786875505258354</v>
      </c>
      <c r="C79" s="45">
        <v>1.8661958278049087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1.814703985266376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2.525187961775416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2.119015417145343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1.680342373384821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1.9762030990415334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1.9334111105841736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1.9197738689655173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2.162399364191882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2.0675094575895736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2.4548225411690887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2.404852237755634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2017-03-03T18:01:17Z</dcterms:modified>
  <cp:category/>
  <cp:version/>
  <cp:contentType/>
  <cp:contentStatus/>
</cp:coreProperties>
</file>