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<sst xmlns="http://schemas.openxmlformats.org/spreadsheetml/2006/main" count="105" uniqueCount="103">
  <si>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</si>
  <si>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</si>
  <si>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</si>
  <si>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</si>
  <si>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</si>
  <si>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</si>
  <si>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</si>
  <si>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</si>
  <si>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</si>
  <si>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</si>
  <si>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</si>
  <si>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</si>
  <si>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</si>
  <si>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</si>
  <si>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</si>
  <si>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</si>
  <si>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</si>
  <si>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</si>
  <si>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</si>
  <si>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</si>
  <si>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</si>
  <si>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</si>
  <si>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</si>
  <si>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</si>
  <si>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</si>
  <si>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</si>
  <si>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</si>
  <si>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</si>
  <si>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</si>
  <si>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</si>
  <si>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</si>
  <si>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</si>
  <si>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</si>
  <si>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</si>
  <si>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</si>
  <si>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</si>
  <si>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</si>
  <si>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</si>
  <si>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</si>
  <si>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</si>
  <si>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</si>
  <si>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</si>
  <si>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</si>
  <si>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</si>
  <si>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</si>
  <si>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</si>
  <si>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</si>
  <si>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</si>
  <si>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</si>
  <si>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</si>
  <si>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</si>
  <si>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</si>
  <si>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</si>
  <si>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</si>
  <si>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</si>
  <si>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</si>
  <si>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</si>
  <si>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</si>
  <si>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</si>
  <si>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</si>
  <si>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</si>
  <si>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</si>
  <si>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</si>
  <si>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</si>
  <si>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</si>
  <si>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</si>
  <si>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</si>
  <si>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</si>
  <si>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</si>
  <si>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</si>
  <si>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</si>
  <si>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</si>
  <si>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</si>
  <si>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</si>
  <si>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</si>
  <si>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</si>
  <si>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</si>
  <si>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</si>
  <si>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</si>
  <si>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</si>
  <si>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</si>
  <si>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</si>
  <si>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</si>
  <si>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</si>
  <si>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</si>
  <si>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</si>
  <si>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</si>
  <si>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</si>
  <si>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</si>
  <si>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</si>
  <si>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</si>
  <si>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</si>
  <si>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</si>
  <si>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</si>
  <si>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</si>
  <si>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</si>
  <si>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</si>
  <si>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</si>
  <si>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</si>
  <si>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</si>
  <si>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</si>
  <si>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</si>
  <si>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16/02/17 - VENCIMENTO 03/03/17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</si>
</sst>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525844</v>
      </c>
      <c r="C7" s="10">
        <f>C8+C20+C24</f>
        <v>384593</v>
      </c>
      <c r="D7" s="10">
        <f>D8+D20+D24</f>
        <v>393991</v>
      </c>
      <c r="E7" s="10">
        <f>E8+E20+E24</f>
        <v>56203</v>
      </c>
      <c r="F7" s="10">
        <f aca="true" t="shared" si="0" ref="F7:M7">F8+F20+F24</f>
        <v>339042</v>
      </c>
      <c r="G7" s="10">
        <f t="shared" si="0"/>
        <v>536936</v>
      </c>
      <c r="H7" s="10">
        <f t="shared" si="0"/>
        <v>483582</v>
      </c>
      <c r="I7" s="10">
        <f t="shared" si="0"/>
        <v>438578</v>
      </c>
      <c r="J7" s="10">
        <f t="shared" si="0"/>
        <v>308329</v>
      </c>
      <c r="K7" s="10">
        <f t="shared" si="0"/>
        <v>385521</v>
      </c>
      <c r="L7" s="10">
        <f t="shared" si="0"/>
        <v>154912</v>
      </c>
      <c r="M7" s="10">
        <f t="shared" si="0"/>
        <v>93654</v>
      </c>
      <c r="N7" s="10">
        <f>+N8+N20+N24</f>
        <v>4101185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240578</v>
      </c>
      <c r="C8" s="12">
        <f>+C9+C12+C16</f>
        <v>189762</v>
      </c>
      <c r="D8" s="12">
        <f>+D9+D12+D16</f>
        <v>209041</v>
      </c>
      <c r="E8" s="12">
        <f>+E9+E12+E16</f>
        <v>27051</v>
      </c>
      <c r="F8" s="12">
        <f aca="true" t="shared" si="1" ref="F8:M8">+F9+F12+F16</f>
        <v>165486</v>
      </c>
      <c r="G8" s="12">
        <f t="shared" si="1"/>
        <v>272070</v>
      </c>
      <c r="H8" s="12">
        <f t="shared" si="1"/>
        <v>236091</v>
      </c>
      <c r="I8" s="12">
        <f t="shared" si="1"/>
        <v>219499</v>
      </c>
      <c r="J8" s="12">
        <f t="shared" si="1"/>
        <v>155919</v>
      </c>
      <c r="K8" s="12">
        <f t="shared" si="1"/>
        <v>182619</v>
      </c>
      <c r="L8" s="12">
        <f t="shared" si="1"/>
        <v>83809</v>
      </c>
      <c r="M8" s="12">
        <f t="shared" si="1"/>
        <v>52331</v>
      </c>
      <c r="N8" s="12">
        <f>SUM(B8:M8)</f>
        <v>2034256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21457</v>
      </c>
      <c r="C9" s="14">
        <v>21353</v>
      </c>
      <c r="D9" s="14">
        <v>14206</v>
      </c>
      <c r="E9" s="14">
        <v>1848</v>
      </c>
      <c r="F9" s="14">
        <v>12366</v>
      </c>
      <c r="G9" s="14">
        <v>23404</v>
      </c>
      <c r="H9" s="14">
        <v>27871</v>
      </c>
      <c r="I9" s="14">
        <v>13113</v>
      </c>
      <c r="J9" s="14">
        <v>17206</v>
      </c>
      <c r="K9" s="14">
        <v>14032</v>
      </c>
      <c r="L9" s="14">
        <v>9768</v>
      </c>
      <c r="M9" s="14">
        <v>6089</v>
      </c>
      <c r="N9" s="12">
        <f aca="true" t="shared" si="2" ref="N9:N19">SUM(B9:M9)</f>
        <v>182713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21457</v>
      </c>
      <c r="C10" s="14">
        <f>+C9-C11</f>
        <v>21353</v>
      </c>
      <c r="D10" s="14">
        <f>+D9-D11</f>
        <v>14206</v>
      </c>
      <c r="E10" s="14">
        <f>+E9-E11</f>
        <v>1848</v>
      </c>
      <c r="F10" s="14">
        <f aca="true" t="shared" si="3" ref="F10:M10">+F9-F11</f>
        <v>12366</v>
      </c>
      <c r="G10" s="14">
        <f t="shared" si="3"/>
        <v>23404</v>
      </c>
      <c r="H10" s="14">
        <f t="shared" si="3"/>
        <v>27871</v>
      </c>
      <c r="I10" s="14">
        <f t="shared" si="3"/>
        <v>13113</v>
      </c>
      <c r="J10" s="14">
        <f t="shared" si="3"/>
        <v>17206</v>
      </c>
      <c r="K10" s="14">
        <f t="shared" si="3"/>
        <v>14032</v>
      </c>
      <c r="L10" s="14">
        <f t="shared" si="3"/>
        <v>9768</v>
      </c>
      <c r="M10" s="14">
        <f t="shared" si="3"/>
        <v>6089</v>
      </c>
      <c r="N10" s="12">
        <f t="shared" si="2"/>
        <v>182713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193366</v>
      </c>
      <c r="C12" s="14">
        <f>C13+C14+C15</f>
        <v>150858</v>
      </c>
      <c r="D12" s="14">
        <f>D13+D14+D15</f>
        <v>176660</v>
      </c>
      <c r="E12" s="14">
        <f>E13+E14+E15</f>
        <v>22781</v>
      </c>
      <c r="F12" s="14">
        <f aca="true" t="shared" si="4" ref="F12:M12">F13+F14+F15</f>
        <v>137573</v>
      </c>
      <c r="G12" s="14">
        <f t="shared" si="4"/>
        <v>222564</v>
      </c>
      <c r="H12" s="14">
        <f t="shared" si="4"/>
        <v>186241</v>
      </c>
      <c r="I12" s="14">
        <f t="shared" si="4"/>
        <v>182869</v>
      </c>
      <c r="J12" s="14">
        <f t="shared" si="4"/>
        <v>122419</v>
      </c>
      <c r="K12" s="14">
        <f t="shared" si="4"/>
        <v>146392</v>
      </c>
      <c r="L12" s="14">
        <f t="shared" si="4"/>
        <v>66313</v>
      </c>
      <c r="M12" s="14">
        <f t="shared" si="4"/>
        <v>41892</v>
      </c>
      <c r="N12" s="12">
        <f t="shared" si="2"/>
        <v>1649928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98392</v>
      </c>
      <c r="C13" s="14">
        <v>77815</v>
      </c>
      <c r="D13" s="14">
        <v>87592</v>
      </c>
      <c r="E13" s="14">
        <v>11706</v>
      </c>
      <c r="F13" s="14">
        <v>68994</v>
      </c>
      <c r="G13" s="14">
        <v>113006</v>
      </c>
      <c r="H13" s="14">
        <v>98911</v>
      </c>
      <c r="I13" s="14">
        <v>95102</v>
      </c>
      <c r="J13" s="14">
        <v>62234</v>
      </c>
      <c r="K13" s="14">
        <v>73206</v>
      </c>
      <c r="L13" s="14">
        <v>32820</v>
      </c>
      <c r="M13" s="14">
        <v>20152</v>
      </c>
      <c r="N13" s="12">
        <f t="shared" si="2"/>
        <v>839930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91136</v>
      </c>
      <c r="C14" s="14">
        <v>68284</v>
      </c>
      <c r="D14" s="14">
        <v>86399</v>
      </c>
      <c r="E14" s="14">
        <v>10485</v>
      </c>
      <c r="F14" s="14">
        <v>65106</v>
      </c>
      <c r="G14" s="14">
        <v>102689</v>
      </c>
      <c r="H14" s="14">
        <v>82580</v>
      </c>
      <c r="I14" s="14">
        <v>85245</v>
      </c>
      <c r="J14" s="14">
        <v>57559</v>
      </c>
      <c r="K14" s="14">
        <v>70607</v>
      </c>
      <c r="L14" s="14">
        <v>32059</v>
      </c>
      <c r="M14" s="14">
        <v>21068</v>
      </c>
      <c r="N14" s="12">
        <f t="shared" si="2"/>
        <v>773217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3838</v>
      </c>
      <c r="C15" s="14">
        <v>4759</v>
      </c>
      <c r="D15" s="14">
        <v>2669</v>
      </c>
      <c r="E15" s="14">
        <v>590</v>
      </c>
      <c r="F15" s="14">
        <v>3473</v>
      </c>
      <c r="G15" s="14">
        <v>6869</v>
      </c>
      <c r="H15" s="14">
        <v>4750</v>
      </c>
      <c r="I15" s="14">
        <v>2522</v>
      </c>
      <c r="J15" s="14">
        <v>2626</v>
      </c>
      <c r="K15" s="14">
        <v>2579</v>
      </c>
      <c r="L15" s="14">
        <v>1434</v>
      </c>
      <c r="M15" s="14">
        <v>672</v>
      </c>
      <c r="N15" s="12">
        <f t="shared" si="2"/>
        <v>36781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25755</v>
      </c>
      <c r="C16" s="14">
        <f>C17+C18+C19</f>
        <v>17551</v>
      </c>
      <c r="D16" s="14">
        <f>D17+D18+D19</f>
        <v>18175</v>
      </c>
      <c r="E16" s="14">
        <f>E17+E18+E19</f>
        <v>2422</v>
      </c>
      <c r="F16" s="14">
        <f aca="true" t="shared" si="5" ref="F16:M16">F17+F18+F19</f>
        <v>15547</v>
      </c>
      <c r="G16" s="14">
        <f t="shared" si="5"/>
        <v>26102</v>
      </c>
      <c r="H16" s="14">
        <f t="shared" si="5"/>
        <v>21979</v>
      </c>
      <c r="I16" s="14">
        <f t="shared" si="5"/>
        <v>23517</v>
      </c>
      <c r="J16" s="14">
        <f t="shared" si="5"/>
        <v>16294</v>
      </c>
      <c r="K16" s="14">
        <f t="shared" si="5"/>
        <v>22195</v>
      </c>
      <c r="L16" s="14">
        <f t="shared" si="5"/>
        <v>7728</v>
      </c>
      <c r="M16" s="14">
        <f t="shared" si="5"/>
        <v>4350</v>
      </c>
      <c r="N16" s="12">
        <f t="shared" si="2"/>
        <v>201615</v>
      </c>
    </row>
    <row r="17" spans="1:25" ht="18.75" customHeight="1">
      <c r="A17" s="15" t="s">
        <v>16</v>
      </c>
      <c r="B17" s="14">
        <v>21037</v>
      </c>
      <c r="C17" s="14">
        <v>14586</v>
      </c>
      <c r="D17" s="14">
        <v>14397</v>
      </c>
      <c r="E17" s="14">
        <v>1935</v>
      </c>
      <c r="F17" s="14">
        <v>12412</v>
      </c>
      <c r="G17" s="14">
        <v>21364</v>
      </c>
      <c r="H17" s="14">
        <v>18041</v>
      </c>
      <c r="I17" s="14">
        <v>20158</v>
      </c>
      <c r="J17" s="14">
        <v>13396</v>
      </c>
      <c r="K17" s="14">
        <v>18703</v>
      </c>
      <c r="L17" s="14">
        <v>6342</v>
      </c>
      <c r="M17" s="14">
        <v>3517</v>
      </c>
      <c r="N17" s="12">
        <f t="shared" si="2"/>
        <v>165888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4599</v>
      </c>
      <c r="C18" s="14">
        <v>2832</v>
      </c>
      <c r="D18" s="14">
        <v>3722</v>
      </c>
      <c r="E18" s="14">
        <v>480</v>
      </c>
      <c r="F18" s="14">
        <v>3057</v>
      </c>
      <c r="G18" s="14">
        <v>4614</v>
      </c>
      <c r="H18" s="14">
        <v>3856</v>
      </c>
      <c r="I18" s="14">
        <v>3283</v>
      </c>
      <c r="J18" s="14">
        <v>2837</v>
      </c>
      <c r="K18" s="14">
        <v>3429</v>
      </c>
      <c r="L18" s="14">
        <v>1355</v>
      </c>
      <c r="M18" s="14">
        <v>812</v>
      </c>
      <c r="N18" s="12">
        <f t="shared" si="2"/>
        <v>34876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119</v>
      </c>
      <c r="C19" s="14">
        <v>133</v>
      </c>
      <c r="D19" s="14">
        <v>56</v>
      </c>
      <c r="E19" s="14">
        <v>7</v>
      </c>
      <c r="F19" s="14">
        <v>78</v>
      </c>
      <c r="G19" s="14">
        <v>124</v>
      </c>
      <c r="H19" s="14">
        <v>82</v>
      </c>
      <c r="I19" s="14">
        <v>76</v>
      </c>
      <c r="J19" s="14">
        <v>61</v>
      </c>
      <c r="K19" s="14">
        <v>63</v>
      </c>
      <c r="L19" s="14">
        <v>31</v>
      </c>
      <c r="M19" s="14">
        <v>21</v>
      </c>
      <c r="N19" s="12">
        <f t="shared" si="2"/>
        <v>851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144782</v>
      </c>
      <c r="C20" s="18">
        <f>C21+C22+C23</f>
        <v>90062</v>
      </c>
      <c r="D20" s="18">
        <f>D21+D22+D23</f>
        <v>86022</v>
      </c>
      <c r="E20" s="18">
        <f>E21+E22+E23</f>
        <v>12275</v>
      </c>
      <c r="F20" s="18">
        <f aca="true" t="shared" si="6" ref="F20:M20">F21+F22+F23</f>
        <v>74911</v>
      </c>
      <c r="G20" s="18">
        <f t="shared" si="6"/>
        <v>117347</v>
      </c>
      <c r="H20" s="18">
        <f t="shared" si="6"/>
        <v>121407</v>
      </c>
      <c r="I20" s="18">
        <f t="shared" si="6"/>
        <v>117979</v>
      </c>
      <c r="J20" s="18">
        <f t="shared" si="6"/>
        <v>75373</v>
      </c>
      <c r="K20" s="18">
        <f t="shared" si="6"/>
        <v>115945</v>
      </c>
      <c r="L20" s="18">
        <f t="shared" si="6"/>
        <v>43591</v>
      </c>
      <c r="M20" s="18">
        <f t="shared" si="6"/>
        <v>25362</v>
      </c>
      <c r="N20" s="12">
        <f aca="true" t="shared" si="7" ref="N20:N26">SUM(B20:M20)</f>
        <v>1025056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80013</v>
      </c>
      <c r="C21" s="14">
        <v>53183</v>
      </c>
      <c r="D21" s="14">
        <v>49473</v>
      </c>
      <c r="E21" s="14">
        <v>7232</v>
      </c>
      <c r="F21" s="14">
        <v>42911</v>
      </c>
      <c r="G21" s="14">
        <v>68896</v>
      </c>
      <c r="H21" s="14">
        <v>71921</v>
      </c>
      <c r="I21" s="14">
        <v>67639</v>
      </c>
      <c r="J21" s="14">
        <v>43331</v>
      </c>
      <c r="K21" s="14">
        <v>63000</v>
      </c>
      <c r="L21" s="14">
        <v>24127</v>
      </c>
      <c r="M21" s="14">
        <v>13602</v>
      </c>
      <c r="N21" s="12">
        <f t="shared" si="7"/>
        <v>585328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62757</v>
      </c>
      <c r="C22" s="14">
        <v>35039</v>
      </c>
      <c r="D22" s="14">
        <v>35525</v>
      </c>
      <c r="E22" s="14">
        <v>4795</v>
      </c>
      <c r="F22" s="14">
        <v>30639</v>
      </c>
      <c r="G22" s="14">
        <v>46012</v>
      </c>
      <c r="H22" s="14">
        <v>47636</v>
      </c>
      <c r="I22" s="14">
        <v>48963</v>
      </c>
      <c r="J22" s="14">
        <v>30976</v>
      </c>
      <c r="K22" s="14">
        <v>51499</v>
      </c>
      <c r="L22" s="14">
        <v>18861</v>
      </c>
      <c r="M22" s="14">
        <v>11482</v>
      </c>
      <c r="N22" s="12">
        <f t="shared" si="7"/>
        <v>424184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2012</v>
      </c>
      <c r="C23" s="14">
        <v>1840</v>
      </c>
      <c r="D23" s="14">
        <v>1024</v>
      </c>
      <c r="E23" s="14">
        <v>248</v>
      </c>
      <c r="F23" s="14">
        <v>1361</v>
      </c>
      <c r="G23" s="14">
        <v>2439</v>
      </c>
      <c r="H23" s="14">
        <v>1850</v>
      </c>
      <c r="I23" s="14">
        <v>1377</v>
      </c>
      <c r="J23" s="14">
        <v>1066</v>
      </c>
      <c r="K23" s="14">
        <v>1446</v>
      </c>
      <c r="L23" s="14">
        <v>603</v>
      </c>
      <c r="M23" s="14">
        <v>278</v>
      </c>
      <c r="N23" s="12">
        <f t="shared" si="7"/>
        <v>15544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140484</v>
      </c>
      <c r="C24" s="14">
        <f>C25+C26</f>
        <v>104769</v>
      </c>
      <c r="D24" s="14">
        <f>D25+D26</f>
        <v>98928</v>
      </c>
      <c r="E24" s="14">
        <f>E25+E26</f>
        <v>16877</v>
      </c>
      <c r="F24" s="14">
        <f aca="true" t="shared" si="8" ref="F24:M24">F25+F26</f>
        <v>98645</v>
      </c>
      <c r="G24" s="14">
        <f t="shared" si="8"/>
        <v>147519</v>
      </c>
      <c r="H24" s="14">
        <f t="shared" si="8"/>
        <v>126084</v>
      </c>
      <c r="I24" s="14">
        <f t="shared" si="8"/>
        <v>101100</v>
      </c>
      <c r="J24" s="14">
        <f t="shared" si="8"/>
        <v>77037</v>
      </c>
      <c r="K24" s="14">
        <f t="shared" si="8"/>
        <v>86957</v>
      </c>
      <c r="L24" s="14">
        <f t="shared" si="8"/>
        <v>27512</v>
      </c>
      <c r="M24" s="14">
        <f t="shared" si="8"/>
        <v>15961</v>
      </c>
      <c r="N24" s="12">
        <f t="shared" si="7"/>
        <v>1041873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76021</v>
      </c>
      <c r="C25" s="14">
        <v>61126</v>
      </c>
      <c r="D25" s="14">
        <v>58219</v>
      </c>
      <c r="E25" s="14">
        <v>10795</v>
      </c>
      <c r="F25" s="14">
        <v>56363</v>
      </c>
      <c r="G25" s="14">
        <v>89370</v>
      </c>
      <c r="H25" s="14">
        <v>79389</v>
      </c>
      <c r="I25" s="14">
        <v>56346</v>
      </c>
      <c r="J25" s="14">
        <v>47752</v>
      </c>
      <c r="K25" s="14">
        <v>48664</v>
      </c>
      <c r="L25" s="14">
        <v>16452</v>
      </c>
      <c r="M25" s="14">
        <v>8269</v>
      </c>
      <c r="N25" s="12">
        <f t="shared" si="7"/>
        <v>608766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64463</v>
      </c>
      <c r="C26" s="14">
        <v>43643</v>
      </c>
      <c r="D26" s="14">
        <v>40709</v>
      </c>
      <c r="E26" s="14">
        <v>6082</v>
      </c>
      <c r="F26" s="14">
        <v>42282</v>
      </c>
      <c r="G26" s="14">
        <v>58149</v>
      </c>
      <c r="H26" s="14">
        <v>46695</v>
      </c>
      <c r="I26" s="14">
        <v>44754</v>
      </c>
      <c r="J26" s="14">
        <v>29285</v>
      </c>
      <c r="K26" s="14">
        <v>38293</v>
      </c>
      <c r="L26" s="14">
        <v>11060</v>
      </c>
      <c r="M26" s="14">
        <v>7692</v>
      </c>
      <c r="N26" s="12">
        <f t="shared" si="7"/>
        <v>433107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1067042.36310824</v>
      </c>
      <c r="C36" s="61">
        <f aca="true" t="shared" si="11" ref="C36:M36">C37+C38+C39+C40</f>
        <v>754091.2685865</v>
      </c>
      <c r="D36" s="61">
        <f t="shared" si="11"/>
        <v>725120.1364495499</v>
      </c>
      <c r="E36" s="61">
        <f t="shared" si="11"/>
        <v>141930.41553519998</v>
      </c>
      <c r="F36" s="61">
        <f t="shared" si="11"/>
        <v>718435.7859161</v>
      </c>
      <c r="G36" s="61">
        <f t="shared" si="11"/>
        <v>902244.7344000001</v>
      </c>
      <c r="H36" s="61">
        <f t="shared" si="11"/>
        <v>951153.5038</v>
      </c>
      <c r="I36" s="61">
        <f t="shared" si="11"/>
        <v>841946.2094204</v>
      </c>
      <c r="J36" s="61">
        <f t="shared" si="11"/>
        <v>666732.3351847</v>
      </c>
      <c r="K36" s="61">
        <f t="shared" si="11"/>
        <v>797025.99612496</v>
      </c>
      <c r="L36" s="61">
        <f t="shared" si="11"/>
        <v>380268.23688415997</v>
      </c>
      <c r="M36" s="61">
        <f t="shared" si="11"/>
        <v>225205.67005824004</v>
      </c>
      <c r="N36" s="61">
        <f>N37+N38+N39+N40</f>
        <v>8171196.655468049</v>
      </c>
    </row>
    <row r="37" spans="1:14" ht="18.75" customHeight="1">
      <c r="A37" s="58" t="s">
        <v>55</v>
      </c>
      <c r="B37" s="55">
        <f aca="true" t="shared" si="12" ref="B37:M37">B29*B7</f>
        <v>1067042.6448</v>
      </c>
      <c r="C37" s="55">
        <f t="shared" si="12"/>
        <v>753956.1172</v>
      </c>
      <c r="D37" s="55">
        <f t="shared" si="12"/>
        <v>715014.8668</v>
      </c>
      <c r="E37" s="55">
        <f t="shared" si="12"/>
        <v>141637.18029999998</v>
      </c>
      <c r="F37" s="55">
        <f t="shared" si="12"/>
        <v>718429.998</v>
      </c>
      <c r="G37" s="55">
        <f t="shared" si="12"/>
        <v>902320.9480000001</v>
      </c>
      <c r="H37" s="55">
        <f t="shared" si="12"/>
        <v>950964.0029999999</v>
      </c>
      <c r="I37" s="55">
        <f t="shared" si="12"/>
        <v>841894.3288</v>
      </c>
      <c r="J37" s="55">
        <f t="shared" si="12"/>
        <v>666576.4651</v>
      </c>
      <c r="K37" s="55">
        <f t="shared" si="12"/>
        <v>796833.3549</v>
      </c>
      <c r="L37" s="55">
        <f t="shared" si="12"/>
        <v>380138.5568</v>
      </c>
      <c r="M37" s="55">
        <f t="shared" si="12"/>
        <v>225172.31220000001</v>
      </c>
      <c r="N37" s="57">
        <f>SUM(B37:M37)</f>
        <v>8159980.7759</v>
      </c>
    </row>
    <row r="38" spans="1:14" ht="18.75" customHeight="1">
      <c r="A38" s="58" t="s">
        <v>56</v>
      </c>
      <c r="B38" s="55">
        <f aca="true" t="shared" si="13" ref="B38:M38">B30*B7</f>
        <v>-3257.36169176</v>
      </c>
      <c r="C38" s="55">
        <f t="shared" si="13"/>
        <v>-2257.3686135</v>
      </c>
      <c r="D38" s="55">
        <f t="shared" si="13"/>
        <v>-2186.6303504499997</v>
      </c>
      <c r="E38" s="55">
        <f t="shared" si="13"/>
        <v>-353.0447648</v>
      </c>
      <c r="F38" s="55">
        <f t="shared" si="13"/>
        <v>-2155.6120839</v>
      </c>
      <c r="G38" s="55">
        <f t="shared" si="13"/>
        <v>-2738.3736000000004</v>
      </c>
      <c r="H38" s="55">
        <f t="shared" si="13"/>
        <v>-2708.0592</v>
      </c>
      <c r="I38" s="55">
        <f t="shared" si="13"/>
        <v>-2494.7193796</v>
      </c>
      <c r="J38" s="55">
        <f t="shared" si="13"/>
        <v>-1962.7299153000001</v>
      </c>
      <c r="K38" s="55">
        <f t="shared" si="13"/>
        <v>-2409.59877504</v>
      </c>
      <c r="L38" s="55">
        <f t="shared" si="13"/>
        <v>-1141.4799158399999</v>
      </c>
      <c r="M38" s="55">
        <f t="shared" si="13"/>
        <v>-685.68214176</v>
      </c>
      <c r="N38" s="25">
        <f>SUM(B38:M38)</f>
        <v>-24350.660431949997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10130.5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10130.5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-81536.6</v>
      </c>
      <c r="C42" s="25">
        <f aca="true" t="shared" si="15" ref="C42:M42">+C43+C46+C54+C55</f>
        <v>-81141.4</v>
      </c>
      <c r="D42" s="25">
        <f t="shared" si="15"/>
        <v>-53982.8</v>
      </c>
      <c r="E42" s="25">
        <f t="shared" si="15"/>
        <v>-7522.4</v>
      </c>
      <c r="F42" s="25">
        <f t="shared" si="15"/>
        <v>-46990.8</v>
      </c>
      <c r="G42" s="25">
        <f t="shared" si="15"/>
        <v>-88935.2</v>
      </c>
      <c r="H42" s="25">
        <f t="shared" si="15"/>
        <v>-105909.8</v>
      </c>
      <c r="I42" s="25">
        <f t="shared" si="15"/>
        <v>-49829.4</v>
      </c>
      <c r="J42" s="25">
        <f t="shared" si="15"/>
        <v>-65382.8</v>
      </c>
      <c r="K42" s="25">
        <f t="shared" si="15"/>
        <v>-53321.6</v>
      </c>
      <c r="L42" s="25">
        <f t="shared" si="15"/>
        <v>-37118.4</v>
      </c>
      <c r="M42" s="25">
        <f t="shared" si="15"/>
        <v>-23138.2</v>
      </c>
      <c r="N42" s="25">
        <f>+N43+N46+N54+N55</f>
        <v>-694809.4</v>
      </c>
    </row>
    <row r="43" spans="1:14" ht="18.75" customHeight="1">
      <c r="A43" s="17" t="s">
        <v>60</v>
      </c>
      <c r="B43" s="26">
        <f>B44+B45</f>
        <v>-81536.6</v>
      </c>
      <c r="C43" s="26">
        <f>C44+C45</f>
        <v>-81141.4</v>
      </c>
      <c r="D43" s="26">
        <f>D44+D45</f>
        <v>-53982.8</v>
      </c>
      <c r="E43" s="26">
        <f>E44+E45</f>
        <v>-7022.4</v>
      </c>
      <c r="F43" s="26">
        <f aca="true" t="shared" si="16" ref="F43:M43">F44+F45</f>
        <v>-46990.8</v>
      </c>
      <c r="G43" s="26">
        <f t="shared" si="16"/>
        <v>-88935.2</v>
      </c>
      <c r="H43" s="26">
        <f t="shared" si="16"/>
        <v>-105909.8</v>
      </c>
      <c r="I43" s="26">
        <f t="shared" si="16"/>
        <v>-49829.4</v>
      </c>
      <c r="J43" s="26">
        <f t="shared" si="16"/>
        <v>-65382.8</v>
      </c>
      <c r="K43" s="26">
        <f t="shared" si="16"/>
        <v>-53321.6</v>
      </c>
      <c r="L43" s="26">
        <f t="shared" si="16"/>
        <v>-37118.4</v>
      </c>
      <c r="M43" s="26">
        <f t="shared" si="16"/>
        <v>-23138.2</v>
      </c>
      <c r="N43" s="25">
        <f aca="true" t="shared" si="17" ref="N43:N55">SUM(B43:M43)</f>
        <v>-694309.4</v>
      </c>
    </row>
    <row r="44" spans="1:25" ht="18.75" customHeight="1">
      <c r="A44" s="13" t="s">
        <v>61</v>
      </c>
      <c r="B44" s="20">
        <f>ROUND(-B9*$D$3,2)</f>
        <v>-81536.6</v>
      </c>
      <c r="C44" s="20">
        <f>ROUND(-C9*$D$3,2)</f>
        <v>-81141.4</v>
      </c>
      <c r="D44" s="20">
        <f>ROUND(-D9*$D$3,2)</f>
        <v>-53982.8</v>
      </c>
      <c r="E44" s="20">
        <f>ROUND(-E9*$D$3,2)</f>
        <v>-7022.4</v>
      </c>
      <c r="F44" s="20">
        <f aca="true" t="shared" si="18" ref="F44:M44">ROUND(-F9*$D$3,2)</f>
        <v>-46990.8</v>
      </c>
      <c r="G44" s="20">
        <f t="shared" si="18"/>
        <v>-88935.2</v>
      </c>
      <c r="H44" s="20">
        <f t="shared" si="18"/>
        <v>-105909.8</v>
      </c>
      <c r="I44" s="20">
        <f t="shared" si="18"/>
        <v>-49829.4</v>
      </c>
      <c r="J44" s="20">
        <f t="shared" si="18"/>
        <v>-65382.8</v>
      </c>
      <c r="K44" s="20">
        <f t="shared" si="18"/>
        <v>-53321.6</v>
      </c>
      <c r="L44" s="20">
        <f t="shared" si="18"/>
        <v>-37118.4</v>
      </c>
      <c r="M44" s="20">
        <f t="shared" si="18"/>
        <v>-23138.2</v>
      </c>
      <c r="N44" s="47">
        <f t="shared" si="17"/>
        <v>-694309.4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-500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-500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-500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985505.7631082401</v>
      </c>
      <c r="C57" s="29">
        <f t="shared" si="21"/>
        <v>672949.8685865</v>
      </c>
      <c r="D57" s="29">
        <f t="shared" si="21"/>
        <v>671137.3364495499</v>
      </c>
      <c r="E57" s="29">
        <f t="shared" si="21"/>
        <v>134408.0155352</v>
      </c>
      <c r="F57" s="29">
        <f t="shared" si="21"/>
        <v>671444.9859161</v>
      </c>
      <c r="G57" s="29">
        <f t="shared" si="21"/>
        <v>813309.5344000001</v>
      </c>
      <c r="H57" s="29">
        <f t="shared" si="21"/>
        <v>845243.7037999999</v>
      </c>
      <c r="I57" s="29">
        <f t="shared" si="21"/>
        <v>792116.8094204</v>
      </c>
      <c r="J57" s="29">
        <f t="shared" si="21"/>
        <v>601349.5351846999</v>
      </c>
      <c r="K57" s="29">
        <f t="shared" si="21"/>
        <v>743704.39612496</v>
      </c>
      <c r="L57" s="29">
        <f t="shared" si="21"/>
        <v>343149.83688415994</v>
      </c>
      <c r="M57" s="29">
        <f t="shared" si="21"/>
        <v>202067.47005824003</v>
      </c>
      <c r="N57" s="29">
        <f>SUM(B57:M57)</f>
        <v>7476387.25546805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985505.76</v>
      </c>
      <c r="C60" s="36">
        <f aca="true" t="shared" si="22" ref="C60:M60">SUM(C61:C74)</f>
        <v>672949.87</v>
      </c>
      <c r="D60" s="36">
        <f t="shared" si="22"/>
        <v>671137.34</v>
      </c>
      <c r="E60" s="36">
        <f t="shared" si="22"/>
        <v>134408.02</v>
      </c>
      <c r="F60" s="36">
        <f t="shared" si="22"/>
        <v>671444.99</v>
      </c>
      <c r="G60" s="36">
        <f t="shared" si="22"/>
        <v>813309.54</v>
      </c>
      <c r="H60" s="36">
        <f t="shared" si="22"/>
        <v>845243.7</v>
      </c>
      <c r="I60" s="36">
        <f t="shared" si="22"/>
        <v>792116.81</v>
      </c>
      <c r="J60" s="36">
        <f t="shared" si="22"/>
        <v>601349.54</v>
      </c>
      <c r="K60" s="36">
        <f t="shared" si="22"/>
        <v>743704.39</v>
      </c>
      <c r="L60" s="36">
        <f t="shared" si="22"/>
        <v>343149.84</v>
      </c>
      <c r="M60" s="36">
        <f t="shared" si="22"/>
        <v>202067.47</v>
      </c>
      <c r="N60" s="29">
        <f>SUM(N61:N74)</f>
        <v>7476387.269999999</v>
      </c>
    </row>
    <row r="61" spans="1:15" ht="18.75" customHeight="1">
      <c r="A61" s="17" t="s">
        <v>75</v>
      </c>
      <c r="B61" s="36">
        <v>193851.61</v>
      </c>
      <c r="C61" s="36">
        <v>196111.32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389962.93</v>
      </c>
      <c r="O61"/>
    </row>
    <row r="62" spans="1:15" ht="18.75" customHeight="1">
      <c r="A62" s="17" t="s">
        <v>76</v>
      </c>
      <c r="B62" s="36">
        <v>791654.15</v>
      </c>
      <c r="C62" s="36">
        <v>476838.55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1268492.7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671137.34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671137.34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134408.02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134408.02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671444.99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671444.99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813309.54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813309.54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670200.88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670200.88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175042.82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175042.82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792116.81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792116.81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601349.54</v>
      </c>
      <c r="K70" s="35">
        <v>0</v>
      </c>
      <c r="L70" s="35">
        <v>0</v>
      </c>
      <c r="M70" s="35">
        <v>0</v>
      </c>
      <c r="N70" s="29">
        <f t="shared" si="23"/>
        <v>601349.54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743704.39</v>
      </c>
      <c r="L71" s="35">
        <v>0</v>
      </c>
      <c r="M71" s="62"/>
      <c r="N71" s="26">
        <f t="shared" si="23"/>
        <v>743704.39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343149.84</v>
      </c>
      <c r="M72" s="35">
        <v>0</v>
      </c>
      <c r="N72" s="29">
        <f t="shared" si="23"/>
        <v>343149.84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202067.47</v>
      </c>
      <c r="N73" s="26">
        <f t="shared" si="23"/>
        <v>202067.47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2.2674187122736416</v>
      </c>
      <c r="C78" s="45">
        <v>2.236560380587588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1.9787198202807563</v>
      </c>
      <c r="C79" s="45">
        <v>1.8662270719794438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1.8147359621147436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2.5253174303008734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2.1190170713837815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1.680358058316075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1.9759278327537855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1.93355072978189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1.9197182928017364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2.1624055317037967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2.0673996906133776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2.4547371209729394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2.4046561818848105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2017-03-02T19:57:10Z</dcterms:modified>
  <cp:category/>
  <cp:version/>
  <cp:contentType/>
  <cp:contentStatus/>
</cp:coreProperties>
</file>