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<sst xmlns="http://schemas.openxmlformats.org/spreadsheetml/2006/main" count="105" uniqueCount="103">
  <si>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</si>
  <si>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</si>
  <si>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</si>
  <si>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</si>
  <si>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</si>
  <si>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</si>
  <si>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</si>
  <si>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</si>
  <si>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</si>
  <si>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</si>
  <si>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</si>
  <si>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</si>
  <si>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</si>
  <si>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</si>
  <si>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</si>
  <si>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</si>
  <si>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</si>
  <si>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</si>
  <si>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</si>
  <si>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</si>
  <si>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</si>
  <si>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</si>
  <si>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</si>
  <si>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</si>
  <si>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</si>
  <si>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</si>
  <si>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</si>
  <si>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</si>
  <si>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</si>
  <si>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</si>
  <si>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</si>
  <si>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</si>
  <si>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</si>
  <si>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</si>
  <si>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</si>
  <si>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</si>
  <si>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</si>
  <si>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</si>
  <si>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</si>
  <si>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</si>
  <si>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</si>
  <si>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</si>
  <si>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</si>
  <si>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</si>
  <si>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</si>
  <si>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</si>
  <si>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</si>
  <si>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</si>
  <si>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</si>
  <si>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</si>
  <si>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</si>
  <si>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</si>
  <si>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</si>
  <si>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</si>
  <si>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</si>
  <si>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</si>
  <si>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</si>
  <si>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</si>
  <si>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</si>
  <si>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</si>
  <si>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</si>
  <si>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</si>
  <si>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</si>
  <si>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</si>
  <si>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</si>
  <si>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</si>
  <si>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</si>
  <si>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</si>
  <si>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</si>
  <si>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</si>
  <si>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</si>
  <si>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</si>
  <si>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</si>
  <si>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</si>
  <si>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</si>
  <si>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</si>
  <si>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</si>
  <si>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</si>
  <si>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</si>
  <si>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</si>
  <si>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</si>
  <si>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</si>
  <si>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</si>
  <si>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</si>
  <si>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</si>
  <si>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</si>
  <si>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</si>
  <si>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</si>
  <si>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</si>
  <si>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</si>
  <si>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</si>
  <si>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</si>
  <si>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</si>
  <si>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</si>
  <si>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</si>
  <si>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</si>
  <si>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</si>
  <si>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</si>
  <si>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</si>
  <si>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</si>
  <si>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</si>
  <si>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</si>
  <si>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11/02/17 - VENCIMENTO 23/02/17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</si>
</sst>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366800</v>
      </c>
      <c r="C7" s="10">
        <f>C8+C20+C24</f>
        <v>243246</v>
      </c>
      <c r="D7" s="10">
        <f>D8+D20+D24</f>
        <v>295801</v>
      </c>
      <c r="E7" s="10">
        <f>E8+E20+E24</f>
        <v>42818</v>
      </c>
      <c r="F7" s="10">
        <f aca="true" t="shared" si="0" ref="F7:M7">F8+F20+F24</f>
        <v>231218</v>
      </c>
      <c r="G7" s="10">
        <f t="shared" si="0"/>
        <v>363614</v>
      </c>
      <c r="H7" s="10">
        <f t="shared" si="0"/>
        <v>330840</v>
      </c>
      <c r="I7" s="10">
        <f t="shared" si="0"/>
        <v>311710</v>
      </c>
      <c r="J7" s="10">
        <f t="shared" si="0"/>
        <v>220641</v>
      </c>
      <c r="K7" s="10">
        <f t="shared" si="0"/>
        <v>293049</v>
      </c>
      <c r="L7" s="10">
        <f t="shared" si="0"/>
        <v>97444</v>
      </c>
      <c r="M7" s="10">
        <f t="shared" si="0"/>
        <v>57146</v>
      </c>
      <c r="N7" s="10">
        <f>+N8+N20+N24</f>
        <v>2854327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180665</v>
      </c>
      <c r="C8" s="12">
        <f>+C9+C12+C16</f>
        <v>128297</v>
      </c>
      <c r="D8" s="12">
        <f>+D9+D12+D16</f>
        <v>163170</v>
      </c>
      <c r="E8" s="12">
        <f>+E9+E12+E16</f>
        <v>21934</v>
      </c>
      <c r="F8" s="12">
        <f aca="true" t="shared" si="1" ref="F8:M8">+F9+F12+F16</f>
        <v>118985</v>
      </c>
      <c r="G8" s="12">
        <f t="shared" si="1"/>
        <v>192272</v>
      </c>
      <c r="H8" s="12">
        <f t="shared" si="1"/>
        <v>172003</v>
      </c>
      <c r="I8" s="12">
        <f t="shared" si="1"/>
        <v>165139</v>
      </c>
      <c r="J8" s="12">
        <f t="shared" si="1"/>
        <v>119238</v>
      </c>
      <c r="K8" s="12">
        <f t="shared" si="1"/>
        <v>152009</v>
      </c>
      <c r="L8" s="12">
        <f t="shared" si="1"/>
        <v>55316</v>
      </c>
      <c r="M8" s="12">
        <f t="shared" si="1"/>
        <v>34186</v>
      </c>
      <c r="N8" s="12">
        <f>SUM(B8:M8)</f>
        <v>1503214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22149</v>
      </c>
      <c r="C9" s="14">
        <v>19553</v>
      </c>
      <c r="D9" s="14">
        <v>16683</v>
      </c>
      <c r="E9" s="14">
        <v>1984</v>
      </c>
      <c r="F9" s="14">
        <v>12984</v>
      </c>
      <c r="G9" s="14">
        <v>23694</v>
      </c>
      <c r="H9" s="14">
        <v>26810</v>
      </c>
      <c r="I9" s="14">
        <v>15070</v>
      </c>
      <c r="J9" s="14">
        <v>17158</v>
      </c>
      <c r="K9" s="14">
        <v>16136</v>
      </c>
      <c r="L9" s="14">
        <v>7780</v>
      </c>
      <c r="M9" s="14">
        <v>4986</v>
      </c>
      <c r="N9" s="12">
        <f aca="true" t="shared" si="2" ref="N9:N19">SUM(B9:M9)</f>
        <v>184987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22149</v>
      </c>
      <c r="C10" s="14">
        <f>+C9-C11</f>
        <v>19553</v>
      </c>
      <c r="D10" s="14">
        <f>+D9-D11</f>
        <v>16683</v>
      </c>
      <c r="E10" s="14">
        <f>+E9-E11</f>
        <v>1984</v>
      </c>
      <c r="F10" s="14">
        <f aca="true" t="shared" si="3" ref="F10:M10">+F9-F11</f>
        <v>12984</v>
      </c>
      <c r="G10" s="14">
        <f t="shared" si="3"/>
        <v>23694</v>
      </c>
      <c r="H10" s="14">
        <f t="shared" si="3"/>
        <v>26810</v>
      </c>
      <c r="I10" s="14">
        <f t="shared" si="3"/>
        <v>15070</v>
      </c>
      <c r="J10" s="14">
        <f t="shared" si="3"/>
        <v>17158</v>
      </c>
      <c r="K10" s="14">
        <f t="shared" si="3"/>
        <v>16136</v>
      </c>
      <c r="L10" s="14">
        <f t="shared" si="3"/>
        <v>7780</v>
      </c>
      <c r="M10" s="14">
        <f t="shared" si="3"/>
        <v>4986</v>
      </c>
      <c r="N10" s="12">
        <f t="shared" si="2"/>
        <v>184987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137449</v>
      </c>
      <c r="C12" s="14">
        <f>C13+C14+C15</f>
        <v>96005</v>
      </c>
      <c r="D12" s="14">
        <f>D13+D14+D15</f>
        <v>130728</v>
      </c>
      <c r="E12" s="14">
        <f>E13+E14+E15</f>
        <v>17788</v>
      </c>
      <c r="F12" s="14">
        <f aca="true" t="shared" si="4" ref="F12:M12">F13+F14+F15</f>
        <v>93519</v>
      </c>
      <c r="G12" s="14">
        <f t="shared" si="4"/>
        <v>147998</v>
      </c>
      <c r="H12" s="14">
        <f t="shared" si="4"/>
        <v>127415</v>
      </c>
      <c r="I12" s="14">
        <f t="shared" si="4"/>
        <v>130830</v>
      </c>
      <c r="J12" s="14">
        <f t="shared" si="4"/>
        <v>88374</v>
      </c>
      <c r="K12" s="14">
        <f t="shared" si="4"/>
        <v>115967</v>
      </c>
      <c r="L12" s="14">
        <f t="shared" si="4"/>
        <v>42022</v>
      </c>
      <c r="M12" s="14">
        <f t="shared" si="4"/>
        <v>26265</v>
      </c>
      <c r="N12" s="12">
        <f t="shared" si="2"/>
        <v>1154360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69923</v>
      </c>
      <c r="C13" s="14">
        <v>50883</v>
      </c>
      <c r="D13" s="14">
        <v>65804</v>
      </c>
      <c r="E13" s="14">
        <v>9173</v>
      </c>
      <c r="F13" s="14">
        <v>47369</v>
      </c>
      <c r="G13" s="14">
        <v>76483</v>
      </c>
      <c r="H13" s="14">
        <v>67545</v>
      </c>
      <c r="I13" s="14">
        <v>67963</v>
      </c>
      <c r="J13" s="14">
        <v>44568</v>
      </c>
      <c r="K13" s="14">
        <v>56740</v>
      </c>
      <c r="L13" s="14">
        <v>20312</v>
      </c>
      <c r="M13" s="14">
        <v>12403</v>
      </c>
      <c r="N13" s="12">
        <f t="shared" si="2"/>
        <v>589166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65914</v>
      </c>
      <c r="C14" s="14">
        <v>43436</v>
      </c>
      <c r="D14" s="14">
        <v>63740</v>
      </c>
      <c r="E14" s="14">
        <v>8348</v>
      </c>
      <c r="F14" s="14">
        <v>44905</v>
      </c>
      <c r="G14" s="14">
        <v>68692</v>
      </c>
      <c r="H14" s="14">
        <v>58012</v>
      </c>
      <c r="I14" s="14">
        <v>61777</v>
      </c>
      <c r="J14" s="14">
        <v>42655</v>
      </c>
      <c r="K14" s="14">
        <v>58212</v>
      </c>
      <c r="L14" s="14">
        <v>21214</v>
      </c>
      <c r="M14" s="14">
        <v>13624</v>
      </c>
      <c r="N14" s="12">
        <f t="shared" si="2"/>
        <v>550529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1612</v>
      </c>
      <c r="C15" s="14">
        <v>1686</v>
      </c>
      <c r="D15" s="14">
        <v>1184</v>
      </c>
      <c r="E15" s="14">
        <v>267</v>
      </c>
      <c r="F15" s="14">
        <v>1245</v>
      </c>
      <c r="G15" s="14">
        <v>2823</v>
      </c>
      <c r="H15" s="14">
        <v>1858</v>
      </c>
      <c r="I15" s="14">
        <v>1090</v>
      </c>
      <c r="J15" s="14">
        <v>1151</v>
      </c>
      <c r="K15" s="14">
        <v>1015</v>
      </c>
      <c r="L15" s="14">
        <v>496</v>
      </c>
      <c r="M15" s="14">
        <v>238</v>
      </c>
      <c r="N15" s="12">
        <f t="shared" si="2"/>
        <v>14665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21067</v>
      </c>
      <c r="C16" s="14">
        <f>C17+C18+C19</f>
        <v>12739</v>
      </c>
      <c r="D16" s="14">
        <f>D17+D18+D19</f>
        <v>15759</v>
      </c>
      <c r="E16" s="14">
        <f>E17+E18+E19</f>
        <v>2162</v>
      </c>
      <c r="F16" s="14">
        <f aca="true" t="shared" si="5" ref="F16:M16">F17+F18+F19</f>
        <v>12482</v>
      </c>
      <c r="G16" s="14">
        <f t="shared" si="5"/>
        <v>20580</v>
      </c>
      <c r="H16" s="14">
        <f t="shared" si="5"/>
        <v>17778</v>
      </c>
      <c r="I16" s="14">
        <f t="shared" si="5"/>
        <v>19239</v>
      </c>
      <c r="J16" s="14">
        <f t="shared" si="5"/>
        <v>13706</v>
      </c>
      <c r="K16" s="14">
        <f t="shared" si="5"/>
        <v>19906</v>
      </c>
      <c r="L16" s="14">
        <f t="shared" si="5"/>
        <v>5514</v>
      </c>
      <c r="M16" s="14">
        <f t="shared" si="5"/>
        <v>2935</v>
      </c>
      <c r="N16" s="12">
        <f t="shared" si="2"/>
        <v>163867</v>
      </c>
    </row>
    <row r="17" spans="1:25" ht="18.75" customHeight="1">
      <c r="A17" s="15" t="s">
        <v>16</v>
      </c>
      <c r="B17" s="14">
        <v>16408</v>
      </c>
      <c r="C17" s="14">
        <v>10154</v>
      </c>
      <c r="D17" s="14">
        <v>11732</v>
      </c>
      <c r="E17" s="14">
        <v>1669</v>
      </c>
      <c r="F17" s="14">
        <v>9428</v>
      </c>
      <c r="G17" s="14">
        <v>15851</v>
      </c>
      <c r="H17" s="14">
        <v>13750</v>
      </c>
      <c r="I17" s="14">
        <v>15684</v>
      </c>
      <c r="J17" s="14">
        <v>10675</v>
      </c>
      <c r="K17" s="14">
        <v>15981</v>
      </c>
      <c r="L17" s="14">
        <v>4233</v>
      </c>
      <c r="M17" s="14">
        <v>2219</v>
      </c>
      <c r="N17" s="12">
        <f t="shared" si="2"/>
        <v>127784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4612</v>
      </c>
      <c r="C18" s="14">
        <v>2561</v>
      </c>
      <c r="D18" s="14">
        <v>4009</v>
      </c>
      <c r="E18" s="14">
        <v>491</v>
      </c>
      <c r="F18" s="14">
        <v>3045</v>
      </c>
      <c r="G18" s="14">
        <v>4692</v>
      </c>
      <c r="H18" s="14">
        <v>4005</v>
      </c>
      <c r="I18" s="14">
        <v>3541</v>
      </c>
      <c r="J18" s="14">
        <v>3021</v>
      </c>
      <c r="K18" s="14">
        <v>3897</v>
      </c>
      <c r="L18" s="14">
        <v>1273</v>
      </c>
      <c r="M18" s="14">
        <v>710</v>
      </c>
      <c r="N18" s="12">
        <f t="shared" si="2"/>
        <v>35857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47</v>
      </c>
      <c r="C19" s="14">
        <v>24</v>
      </c>
      <c r="D19" s="14">
        <v>18</v>
      </c>
      <c r="E19" s="14">
        <v>2</v>
      </c>
      <c r="F19" s="14">
        <v>9</v>
      </c>
      <c r="G19" s="14">
        <v>37</v>
      </c>
      <c r="H19" s="14">
        <v>23</v>
      </c>
      <c r="I19" s="14">
        <v>14</v>
      </c>
      <c r="J19" s="14">
        <v>10</v>
      </c>
      <c r="K19" s="14">
        <v>28</v>
      </c>
      <c r="L19" s="14">
        <v>8</v>
      </c>
      <c r="M19" s="14">
        <v>6</v>
      </c>
      <c r="N19" s="12">
        <f t="shared" si="2"/>
        <v>226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98051</v>
      </c>
      <c r="C20" s="18">
        <f>C21+C22+C23</f>
        <v>55932</v>
      </c>
      <c r="D20" s="18">
        <f>D21+D22+D23</f>
        <v>65907</v>
      </c>
      <c r="E20" s="18">
        <f>E21+E22+E23</f>
        <v>9522</v>
      </c>
      <c r="F20" s="18">
        <f aca="true" t="shared" si="6" ref="F20:M20">F21+F22+F23</f>
        <v>52692</v>
      </c>
      <c r="G20" s="18">
        <f t="shared" si="6"/>
        <v>80066</v>
      </c>
      <c r="H20" s="18">
        <f t="shared" si="6"/>
        <v>80131</v>
      </c>
      <c r="I20" s="18">
        <f t="shared" si="6"/>
        <v>82972</v>
      </c>
      <c r="J20" s="18">
        <f t="shared" si="6"/>
        <v>51977</v>
      </c>
      <c r="K20" s="18">
        <f t="shared" si="6"/>
        <v>85250</v>
      </c>
      <c r="L20" s="18">
        <f t="shared" si="6"/>
        <v>26372</v>
      </c>
      <c r="M20" s="18">
        <f t="shared" si="6"/>
        <v>14774</v>
      </c>
      <c r="N20" s="12">
        <f aca="true" t="shared" si="7" ref="N20:N26">SUM(B20:M20)</f>
        <v>703646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53322</v>
      </c>
      <c r="C21" s="14">
        <v>32968</v>
      </c>
      <c r="D21" s="14">
        <v>35765</v>
      </c>
      <c r="E21" s="14">
        <v>5503</v>
      </c>
      <c r="F21" s="14">
        <v>29326</v>
      </c>
      <c r="G21" s="14">
        <v>44650</v>
      </c>
      <c r="H21" s="14">
        <v>46391</v>
      </c>
      <c r="I21" s="14">
        <v>46043</v>
      </c>
      <c r="J21" s="14">
        <v>28501</v>
      </c>
      <c r="K21" s="14">
        <v>44335</v>
      </c>
      <c r="L21" s="14">
        <v>13918</v>
      </c>
      <c r="M21" s="14">
        <v>7702</v>
      </c>
      <c r="N21" s="12">
        <f t="shared" si="7"/>
        <v>388424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43857</v>
      </c>
      <c r="C22" s="14">
        <v>22314</v>
      </c>
      <c r="D22" s="14">
        <v>29725</v>
      </c>
      <c r="E22" s="14">
        <v>3922</v>
      </c>
      <c r="F22" s="14">
        <v>22846</v>
      </c>
      <c r="G22" s="14">
        <v>34400</v>
      </c>
      <c r="H22" s="14">
        <v>32998</v>
      </c>
      <c r="I22" s="14">
        <v>36379</v>
      </c>
      <c r="J22" s="14">
        <v>22956</v>
      </c>
      <c r="K22" s="14">
        <v>40348</v>
      </c>
      <c r="L22" s="14">
        <v>12258</v>
      </c>
      <c r="M22" s="14">
        <v>6968</v>
      </c>
      <c r="N22" s="12">
        <f t="shared" si="7"/>
        <v>308971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872</v>
      </c>
      <c r="C23" s="14">
        <v>650</v>
      </c>
      <c r="D23" s="14">
        <v>417</v>
      </c>
      <c r="E23" s="14">
        <v>97</v>
      </c>
      <c r="F23" s="14">
        <v>520</v>
      </c>
      <c r="G23" s="14">
        <v>1016</v>
      </c>
      <c r="H23" s="14">
        <v>742</v>
      </c>
      <c r="I23" s="14">
        <v>550</v>
      </c>
      <c r="J23" s="14">
        <v>520</v>
      </c>
      <c r="K23" s="14">
        <v>567</v>
      </c>
      <c r="L23" s="14">
        <v>196</v>
      </c>
      <c r="M23" s="14">
        <v>104</v>
      </c>
      <c r="N23" s="12">
        <f t="shared" si="7"/>
        <v>6251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88084</v>
      </c>
      <c r="C24" s="14">
        <f>C25+C26</f>
        <v>59017</v>
      </c>
      <c r="D24" s="14">
        <f>D25+D26</f>
        <v>66724</v>
      </c>
      <c r="E24" s="14">
        <f>E25+E26</f>
        <v>11362</v>
      </c>
      <c r="F24" s="14">
        <f aca="true" t="shared" si="8" ref="F24:M24">F25+F26</f>
        <v>59541</v>
      </c>
      <c r="G24" s="14">
        <f t="shared" si="8"/>
        <v>91276</v>
      </c>
      <c r="H24" s="14">
        <f t="shared" si="8"/>
        <v>78706</v>
      </c>
      <c r="I24" s="14">
        <f t="shared" si="8"/>
        <v>63599</v>
      </c>
      <c r="J24" s="14">
        <f t="shared" si="8"/>
        <v>49426</v>
      </c>
      <c r="K24" s="14">
        <f t="shared" si="8"/>
        <v>55790</v>
      </c>
      <c r="L24" s="14">
        <f t="shared" si="8"/>
        <v>15756</v>
      </c>
      <c r="M24" s="14">
        <f t="shared" si="8"/>
        <v>8186</v>
      </c>
      <c r="N24" s="12">
        <f t="shared" si="7"/>
        <v>647467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57830</v>
      </c>
      <c r="C25" s="14">
        <v>41485</v>
      </c>
      <c r="D25" s="14">
        <v>46350</v>
      </c>
      <c r="E25" s="14">
        <v>8159</v>
      </c>
      <c r="F25" s="14">
        <v>40747</v>
      </c>
      <c r="G25" s="14">
        <v>64470</v>
      </c>
      <c r="H25" s="14">
        <v>57577</v>
      </c>
      <c r="I25" s="14">
        <v>42038</v>
      </c>
      <c r="J25" s="14">
        <v>35466</v>
      </c>
      <c r="K25" s="14">
        <v>37678</v>
      </c>
      <c r="L25" s="14">
        <v>11104</v>
      </c>
      <c r="M25" s="14">
        <v>5304</v>
      </c>
      <c r="N25" s="12">
        <f t="shared" si="7"/>
        <v>448208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30254</v>
      </c>
      <c r="C26" s="14">
        <v>17532</v>
      </c>
      <c r="D26" s="14">
        <v>20374</v>
      </c>
      <c r="E26" s="14">
        <v>3203</v>
      </c>
      <c r="F26" s="14">
        <v>18794</v>
      </c>
      <c r="G26" s="14">
        <v>26806</v>
      </c>
      <c r="H26" s="14">
        <v>21129</v>
      </c>
      <c r="I26" s="14">
        <v>21561</v>
      </c>
      <c r="J26" s="14">
        <v>13960</v>
      </c>
      <c r="K26" s="14">
        <v>18112</v>
      </c>
      <c r="L26" s="14">
        <v>4652</v>
      </c>
      <c r="M26" s="14">
        <v>2882</v>
      </c>
      <c r="N26" s="12">
        <f t="shared" si="7"/>
        <v>199259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745295.4827279999</v>
      </c>
      <c r="C36" s="61">
        <f aca="true" t="shared" si="11" ref="C36:M36">C37+C38+C39+C40</f>
        <v>477824.246003</v>
      </c>
      <c r="D36" s="61">
        <f t="shared" si="11"/>
        <v>547469.8740400501</v>
      </c>
      <c r="E36" s="61">
        <f t="shared" si="11"/>
        <v>108282.9562512</v>
      </c>
      <c r="F36" s="61">
        <f t="shared" si="11"/>
        <v>490642.26951690007</v>
      </c>
      <c r="G36" s="61">
        <f t="shared" si="11"/>
        <v>611861.0556000001</v>
      </c>
      <c r="H36" s="61">
        <f t="shared" si="11"/>
        <v>651641.716</v>
      </c>
      <c r="I36" s="61">
        <f t="shared" si="11"/>
        <v>599132.047178</v>
      </c>
      <c r="J36" s="61">
        <f t="shared" si="11"/>
        <v>477717.84348630003</v>
      </c>
      <c r="K36" s="61">
        <f t="shared" si="11"/>
        <v>606473.5915182399</v>
      </c>
      <c r="L36" s="61">
        <f t="shared" si="11"/>
        <v>239670.96866492002</v>
      </c>
      <c r="M36" s="61">
        <f t="shared" si="11"/>
        <v>137696.77678976</v>
      </c>
      <c r="N36" s="61">
        <f>N37+N38+N39+N40</f>
        <v>5693708.82777637</v>
      </c>
    </row>
    <row r="37" spans="1:14" ht="18.75" customHeight="1">
      <c r="A37" s="58" t="s">
        <v>55</v>
      </c>
      <c r="B37" s="55">
        <f aca="true" t="shared" si="12" ref="B37:M37">B29*B7</f>
        <v>744310.5599999999</v>
      </c>
      <c r="C37" s="55">
        <f t="shared" si="12"/>
        <v>476859.4584</v>
      </c>
      <c r="D37" s="55">
        <f t="shared" si="12"/>
        <v>536819.6548</v>
      </c>
      <c r="E37" s="55">
        <f t="shared" si="12"/>
        <v>107905.6418</v>
      </c>
      <c r="F37" s="55">
        <f t="shared" si="12"/>
        <v>489950.94200000004</v>
      </c>
      <c r="G37" s="55">
        <f t="shared" si="12"/>
        <v>611053.327</v>
      </c>
      <c r="H37" s="55">
        <f t="shared" si="12"/>
        <v>650596.86</v>
      </c>
      <c r="I37" s="55">
        <f t="shared" si="12"/>
        <v>598358.516</v>
      </c>
      <c r="J37" s="55">
        <f t="shared" si="12"/>
        <v>477003.77790000004</v>
      </c>
      <c r="K37" s="55">
        <f t="shared" si="12"/>
        <v>605702.9781</v>
      </c>
      <c r="L37" s="55">
        <f t="shared" si="12"/>
        <v>239117.8316</v>
      </c>
      <c r="M37" s="55">
        <f t="shared" si="12"/>
        <v>137396.12780000002</v>
      </c>
      <c r="N37" s="57">
        <f>SUM(B37:M37)</f>
        <v>5675075.6754</v>
      </c>
    </row>
    <row r="38" spans="1:14" ht="18.75" customHeight="1">
      <c r="A38" s="58" t="s">
        <v>56</v>
      </c>
      <c r="B38" s="55">
        <f aca="true" t="shared" si="13" ref="B38:M38">B30*B7</f>
        <v>-2272.157272</v>
      </c>
      <c r="C38" s="55">
        <f t="shared" si="13"/>
        <v>-1427.732397</v>
      </c>
      <c r="D38" s="55">
        <f t="shared" si="13"/>
        <v>-1641.6807599499998</v>
      </c>
      <c r="E38" s="55">
        <f t="shared" si="13"/>
        <v>-268.9655488</v>
      </c>
      <c r="F38" s="55">
        <f t="shared" si="13"/>
        <v>-1470.0724831</v>
      </c>
      <c r="G38" s="55">
        <f t="shared" si="13"/>
        <v>-1854.4314000000002</v>
      </c>
      <c r="H38" s="55">
        <f t="shared" si="13"/>
        <v>-1852.704</v>
      </c>
      <c r="I38" s="55">
        <f t="shared" si="13"/>
        <v>-1773.068822</v>
      </c>
      <c r="J38" s="55">
        <f t="shared" si="13"/>
        <v>-1404.5344137</v>
      </c>
      <c r="K38" s="55">
        <f t="shared" si="13"/>
        <v>-1831.62658176</v>
      </c>
      <c r="L38" s="55">
        <f t="shared" si="13"/>
        <v>-718.0229350799999</v>
      </c>
      <c r="M38" s="55">
        <f t="shared" si="13"/>
        <v>-418.39101024</v>
      </c>
      <c r="N38" s="25">
        <f>SUM(B38:M38)</f>
        <v>-16933.38762363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-84166.2</v>
      </c>
      <c r="C42" s="25">
        <f aca="true" t="shared" si="15" ref="C42:M42">+C43+C46+C54+C55</f>
        <v>-74301.4</v>
      </c>
      <c r="D42" s="25">
        <f t="shared" si="15"/>
        <v>-63395.4</v>
      </c>
      <c r="E42" s="25">
        <f t="shared" si="15"/>
        <v>-8039.2</v>
      </c>
      <c r="F42" s="25">
        <f t="shared" si="15"/>
        <v>-49339.2</v>
      </c>
      <c r="G42" s="25">
        <f t="shared" si="15"/>
        <v>-90037.2</v>
      </c>
      <c r="H42" s="25">
        <f t="shared" si="15"/>
        <v>-101878</v>
      </c>
      <c r="I42" s="25">
        <f t="shared" si="15"/>
        <v>-57266</v>
      </c>
      <c r="J42" s="25">
        <f t="shared" si="15"/>
        <v>-65200.4</v>
      </c>
      <c r="K42" s="25">
        <f t="shared" si="15"/>
        <v>-61316.8</v>
      </c>
      <c r="L42" s="25">
        <f t="shared" si="15"/>
        <v>-29564</v>
      </c>
      <c r="M42" s="25">
        <f t="shared" si="15"/>
        <v>-18946.8</v>
      </c>
      <c r="N42" s="25">
        <f>+N43+N46+N54+N55</f>
        <v>-703450.6000000001</v>
      </c>
    </row>
    <row r="43" spans="1:14" ht="18.75" customHeight="1">
      <c r="A43" s="17" t="s">
        <v>60</v>
      </c>
      <c r="B43" s="26">
        <f>B44+B45</f>
        <v>-84166.2</v>
      </c>
      <c r="C43" s="26">
        <f>C44+C45</f>
        <v>-74301.4</v>
      </c>
      <c r="D43" s="26">
        <f>D44+D45</f>
        <v>-63395.4</v>
      </c>
      <c r="E43" s="26">
        <f>E44+E45</f>
        <v>-7539.2</v>
      </c>
      <c r="F43" s="26">
        <f aca="true" t="shared" si="16" ref="F43:M43">F44+F45</f>
        <v>-49339.2</v>
      </c>
      <c r="G43" s="26">
        <f t="shared" si="16"/>
        <v>-90037.2</v>
      </c>
      <c r="H43" s="26">
        <f t="shared" si="16"/>
        <v>-101878</v>
      </c>
      <c r="I43" s="26">
        <f t="shared" si="16"/>
        <v>-57266</v>
      </c>
      <c r="J43" s="26">
        <f t="shared" si="16"/>
        <v>-65200.4</v>
      </c>
      <c r="K43" s="26">
        <f t="shared" si="16"/>
        <v>-61316.8</v>
      </c>
      <c r="L43" s="26">
        <f t="shared" si="16"/>
        <v>-29564</v>
      </c>
      <c r="M43" s="26">
        <f t="shared" si="16"/>
        <v>-18946.8</v>
      </c>
      <c r="N43" s="25">
        <f aca="true" t="shared" si="17" ref="N43:N55">SUM(B43:M43)</f>
        <v>-702950.6000000001</v>
      </c>
    </row>
    <row r="44" spans="1:25" ht="18.75" customHeight="1">
      <c r="A44" s="13" t="s">
        <v>61</v>
      </c>
      <c r="B44" s="20">
        <f>ROUND(-B9*$D$3,2)</f>
        <v>-84166.2</v>
      </c>
      <c r="C44" s="20">
        <f>ROUND(-C9*$D$3,2)</f>
        <v>-74301.4</v>
      </c>
      <c r="D44" s="20">
        <f>ROUND(-D9*$D$3,2)</f>
        <v>-63395.4</v>
      </c>
      <c r="E44" s="20">
        <f>ROUND(-E9*$D$3,2)</f>
        <v>-7539.2</v>
      </c>
      <c r="F44" s="20">
        <f aca="true" t="shared" si="18" ref="F44:M44">ROUND(-F9*$D$3,2)</f>
        <v>-49339.2</v>
      </c>
      <c r="G44" s="20">
        <f t="shared" si="18"/>
        <v>-90037.2</v>
      </c>
      <c r="H44" s="20">
        <f t="shared" si="18"/>
        <v>-101878</v>
      </c>
      <c r="I44" s="20">
        <f t="shared" si="18"/>
        <v>-57266</v>
      </c>
      <c r="J44" s="20">
        <f t="shared" si="18"/>
        <v>-65200.4</v>
      </c>
      <c r="K44" s="20">
        <f t="shared" si="18"/>
        <v>-61316.8</v>
      </c>
      <c r="L44" s="20">
        <f t="shared" si="18"/>
        <v>-29564</v>
      </c>
      <c r="M44" s="20">
        <f t="shared" si="18"/>
        <v>-18946.8</v>
      </c>
      <c r="N44" s="47">
        <f t="shared" si="17"/>
        <v>-702950.6000000001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661129.282728</v>
      </c>
      <c r="C57" s="29">
        <f t="shared" si="21"/>
        <v>403522.84600300004</v>
      </c>
      <c r="D57" s="29">
        <f t="shared" si="21"/>
        <v>484074.47404005006</v>
      </c>
      <c r="E57" s="29">
        <f t="shared" si="21"/>
        <v>100243.7562512</v>
      </c>
      <c r="F57" s="29">
        <f t="shared" si="21"/>
        <v>441303.06951690005</v>
      </c>
      <c r="G57" s="29">
        <f t="shared" si="21"/>
        <v>521823.85560000007</v>
      </c>
      <c r="H57" s="29">
        <f t="shared" si="21"/>
        <v>549763.716</v>
      </c>
      <c r="I57" s="29">
        <f t="shared" si="21"/>
        <v>541866.047178</v>
      </c>
      <c r="J57" s="29">
        <f t="shared" si="21"/>
        <v>412517.4434863</v>
      </c>
      <c r="K57" s="29">
        <f t="shared" si="21"/>
        <v>545156.7915182399</v>
      </c>
      <c r="L57" s="29">
        <f t="shared" si="21"/>
        <v>210106.96866492002</v>
      </c>
      <c r="M57" s="29">
        <f t="shared" si="21"/>
        <v>118749.97678976001</v>
      </c>
      <c r="N57" s="29">
        <f>SUM(B57:M57)</f>
        <v>4990258.22777637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661129.28</v>
      </c>
      <c r="C60" s="36">
        <f aca="true" t="shared" si="22" ref="C60:M60">SUM(C61:C74)</f>
        <v>403522.85</v>
      </c>
      <c r="D60" s="36">
        <f t="shared" si="22"/>
        <v>484074.47</v>
      </c>
      <c r="E60" s="36">
        <f t="shared" si="22"/>
        <v>100243.75</v>
      </c>
      <c r="F60" s="36">
        <f t="shared" si="22"/>
        <v>441303.07</v>
      </c>
      <c r="G60" s="36">
        <f t="shared" si="22"/>
        <v>521823.86</v>
      </c>
      <c r="H60" s="36">
        <f t="shared" si="22"/>
        <v>549763.72</v>
      </c>
      <c r="I60" s="36">
        <f t="shared" si="22"/>
        <v>541866.05</v>
      </c>
      <c r="J60" s="36">
        <f t="shared" si="22"/>
        <v>412517.45</v>
      </c>
      <c r="K60" s="36">
        <f t="shared" si="22"/>
        <v>545156.79</v>
      </c>
      <c r="L60" s="36">
        <f t="shared" si="22"/>
        <v>210106.97</v>
      </c>
      <c r="M60" s="36">
        <f t="shared" si="22"/>
        <v>118749.98</v>
      </c>
      <c r="N60" s="29">
        <f>SUM(N61:N74)</f>
        <v>4990258.24</v>
      </c>
    </row>
    <row r="61" spans="1:15" ht="18.75" customHeight="1">
      <c r="A61" s="17" t="s">
        <v>75</v>
      </c>
      <c r="B61" s="36">
        <v>122397.81</v>
      </c>
      <c r="C61" s="36">
        <v>114216.8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236614.61</v>
      </c>
      <c r="O61"/>
    </row>
    <row r="62" spans="1:15" ht="18.75" customHeight="1">
      <c r="A62" s="17" t="s">
        <v>76</v>
      </c>
      <c r="B62" s="36">
        <v>538731.47</v>
      </c>
      <c r="C62" s="36">
        <v>289306.05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828037.52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484074.47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484074.47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100243.75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100243.75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441303.07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441303.07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521823.86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521823.86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427535.72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427535.72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122228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122228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541866.05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541866.05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412517.45</v>
      </c>
      <c r="K70" s="35">
        <v>0</v>
      </c>
      <c r="L70" s="35">
        <v>0</v>
      </c>
      <c r="M70" s="35">
        <v>0</v>
      </c>
      <c r="N70" s="29">
        <f t="shared" si="23"/>
        <v>412517.45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545156.79</v>
      </c>
      <c r="L71" s="35">
        <v>0</v>
      </c>
      <c r="M71" s="62"/>
      <c r="N71" s="26">
        <f t="shared" si="23"/>
        <v>545156.79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210106.97</v>
      </c>
      <c r="M72" s="35">
        <v>0</v>
      </c>
      <c r="N72" s="29">
        <f t="shared" si="23"/>
        <v>210106.97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118749.98</v>
      </c>
      <c r="N73" s="26">
        <f t="shared" si="23"/>
        <v>118749.98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2.2933756674961328</v>
      </c>
      <c r="C78" s="45">
        <v>2.255023875554069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1.9812792648800615</v>
      </c>
      <c r="C79" s="45">
        <v>1.8696488408980656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1.8165569894626796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2.5289120522023447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2.1219899381401968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1.6827213902655016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1.9797633211528423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1.9358094266444037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1.9220815731866157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2.1651363231960516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2.069529640156561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2.4595764609921598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2.4095610679620623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2017-02-23T12:41:23Z</dcterms:modified>
  <cp:category/>
  <cp:version/>
  <cp:contentType/>
  <cp:contentStatus/>
</cp:coreProperties>
</file>