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<sst xmlns="http://schemas.openxmlformats.org/spreadsheetml/2006/main" count="105" uniqueCount="103">
  <si>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</si>
  <si>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</si>
  <si>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</si>
  <si>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</si>
  <si>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</si>
  <si>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</si>
  <si>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</si>
  <si>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</si>
  <si>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</si>
  <si>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</si>
  <si>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</si>
  <si>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</si>
  <si>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</si>
  <si>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</si>
  <si>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</si>
  <si>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</si>
  <si>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</si>
  <si>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</si>
  <si>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</si>
  <si>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</si>
  <si>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</si>
  <si>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</si>
  <si>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</si>
  <si>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</si>
  <si>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</si>
  <si>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</si>
  <si>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</si>
  <si>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</si>
  <si>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</si>
  <si>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</si>
  <si>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</si>
  <si>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</si>
  <si>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</si>
  <si>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</si>
  <si>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</si>
  <si>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</si>
  <si>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</si>
  <si>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</si>
  <si>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</si>
  <si>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</si>
  <si>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</si>
  <si>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</si>
  <si>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</si>
  <si>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</si>
  <si>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</si>
  <si>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</si>
  <si>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</si>
  <si>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</si>
  <si>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</si>
  <si>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</si>
  <si>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</si>
  <si>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</si>
  <si>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</si>
  <si>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</si>
  <si>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</si>
  <si>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</si>
  <si>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</si>
  <si>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</si>
  <si>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</si>
  <si>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</si>
  <si>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</si>
  <si>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</si>
  <si>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</si>
  <si>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</si>
  <si>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</si>
  <si>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</si>
  <si>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</si>
  <si>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</si>
  <si>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</si>
  <si>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</si>
  <si>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</si>
  <si>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</si>
  <si>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</si>
  <si>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</si>
  <si>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</si>
  <si>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</si>
  <si>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</si>
  <si>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</si>
  <si>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</si>
  <si>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</si>
  <si>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</si>
  <si>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</si>
  <si>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</si>
  <si>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</si>
  <si>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</si>
  <si>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</si>
  <si>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</si>
  <si>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</si>
  <si>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</si>
  <si>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</si>
  <si>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</si>
  <si>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</si>
  <si>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</si>
  <si>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</si>
  <si>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</si>
  <si>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</si>
  <si>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</si>
  <si>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</si>
  <si>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</si>
  <si>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</si>
  <si>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</si>
  <si>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</si>
  <si>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08/02/17 - VENCIMENTO 21/02/17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</si>
</sst>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534911</v>
      </c>
      <c r="C7" s="10">
        <f>C8+C20+C24</f>
        <v>389722</v>
      </c>
      <c r="D7" s="10">
        <f>D8+D20+D24</f>
        <v>213196</v>
      </c>
      <c r="E7" s="10">
        <f>E8+E20+E24</f>
        <v>60579</v>
      </c>
      <c r="F7" s="10">
        <f aca="true" t="shared" si="0" ref="F7:M7">F8+F20+F24</f>
        <v>335210</v>
      </c>
      <c r="G7" s="10">
        <f t="shared" si="0"/>
        <v>533419</v>
      </c>
      <c r="H7" s="10">
        <f t="shared" si="0"/>
        <v>493563</v>
      </c>
      <c r="I7" s="10">
        <f t="shared" si="0"/>
        <v>436617</v>
      </c>
      <c r="J7" s="10">
        <f t="shared" si="0"/>
        <v>315398</v>
      </c>
      <c r="K7" s="10">
        <f t="shared" si="0"/>
        <v>386900</v>
      </c>
      <c r="L7" s="10">
        <f t="shared" si="0"/>
        <v>155858</v>
      </c>
      <c r="M7" s="10">
        <f t="shared" si="0"/>
        <v>94197</v>
      </c>
      <c r="N7" s="10">
        <f>+N8+N20+N24</f>
        <v>3949570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256002</v>
      </c>
      <c r="C8" s="12">
        <f>+C9+C12+C16</f>
        <v>199994</v>
      </c>
      <c r="D8" s="12">
        <f>+D9+D12+D16</f>
        <v>118378</v>
      </c>
      <c r="E8" s="12">
        <f>+E9+E12+E16</f>
        <v>30121</v>
      </c>
      <c r="F8" s="12">
        <f aca="true" t="shared" si="1" ref="F8:M8">+F9+F12+F16</f>
        <v>170312</v>
      </c>
      <c r="G8" s="12">
        <f t="shared" si="1"/>
        <v>279304</v>
      </c>
      <c r="H8" s="12">
        <f t="shared" si="1"/>
        <v>250392</v>
      </c>
      <c r="I8" s="12">
        <f t="shared" si="1"/>
        <v>229380</v>
      </c>
      <c r="J8" s="12">
        <f t="shared" si="1"/>
        <v>164313</v>
      </c>
      <c r="K8" s="12">
        <f t="shared" si="1"/>
        <v>193090</v>
      </c>
      <c r="L8" s="12">
        <f t="shared" si="1"/>
        <v>87142</v>
      </c>
      <c r="M8" s="12">
        <f t="shared" si="1"/>
        <v>54028</v>
      </c>
      <c r="N8" s="12">
        <f>SUM(B8:M8)</f>
        <v>2032456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25149</v>
      </c>
      <c r="C9" s="14">
        <v>24947</v>
      </c>
      <c r="D9" s="14">
        <v>9112</v>
      </c>
      <c r="E9" s="14">
        <v>2385</v>
      </c>
      <c r="F9" s="14">
        <v>14394</v>
      </c>
      <c r="G9" s="14">
        <v>26426</v>
      </c>
      <c r="H9" s="14">
        <v>31923</v>
      </c>
      <c r="I9" s="14">
        <v>16435</v>
      </c>
      <c r="J9" s="14">
        <v>19918</v>
      </c>
      <c r="K9" s="14">
        <v>17429</v>
      </c>
      <c r="L9" s="14">
        <v>10904</v>
      </c>
      <c r="M9" s="14">
        <v>7192</v>
      </c>
      <c r="N9" s="12">
        <f aca="true" t="shared" si="2" ref="N9:N19">SUM(B9:M9)</f>
        <v>206214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25149</v>
      </c>
      <c r="C10" s="14">
        <f>+C9-C11</f>
        <v>24947</v>
      </c>
      <c r="D10" s="14">
        <f>+D9-D11</f>
        <v>9112</v>
      </c>
      <c r="E10" s="14">
        <f>+E9-E11</f>
        <v>2385</v>
      </c>
      <c r="F10" s="14">
        <f aca="true" t="shared" si="3" ref="F10:M10">+F9-F11</f>
        <v>14394</v>
      </c>
      <c r="G10" s="14">
        <f t="shared" si="3"/>
        <v>26426</v>
      </c>
      <c r="H10" s="14">
        <f t="shared" si="3"/>
        <v>31923</v>
      </c>
      <c r="I10" s="14">
        <f t="shared" si="3"/>
        <v>16435</v>
      </c>
      <c r="J10" s="14">
        <f t="shared" si="3"/>
        <v>19918</v>
      </c>
      <c r="K10" s="14">
        <f t="shared" si="3"/>
        <v>17429</v>
      </c>
      <c r="L10" s="14">
        <f t="shared" si="3"/>
        <v>10904</v>
      </c>
      <c r="M10" s="14">
        <f t="shared" si="3"/>
        <v>7192</v>
      </c>
      <c r="N10" s="12">
        <f t="shared" si="2"/>
        <v>206214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201708</v>
      </c>
      <c r="C12" s="14">
        <f>C13+C14+C15</f>
        <v>155629</v>
      </c>
      <c r="D12" s="14">
        <f>D13+D14+D15</f>
        <v>98319</v>
      </c>
      <c r="E12" s="14">
        <f>E13+E14+E15</f>
        <v>24805</v>
      </c>
      <c r="F12" s="14">
        <f aca="true" t="shared" si="4" ref="F12:M12">F13+F14+F15</f>
        <v>138759</v>
      </c>
      <c r="G12" s="14">
        <f t="shared" si="4"/>
        <v>223820</v>
      </c>
      <c r="H12" s="14">
        <f t="shared" si="4"/>
        <v>192839</v>
      </c>
      <c r="I12" s="14">
        <f t="shared" si="4"/>
        <v>186807</v>
      </c>
      <c r="J12" s="14">
        <f t="shared" si="4"/>
        <v>126271</v>
      </c>
      <c r="K12" s="14">
        <f t="shared" si="4"/>
        <v>151053</v>
      </c>
      <c r="L12" s="14">
        <f t="shared" si="4"/>
        <v>67594</v>
      </c>
      <c r="M12" s="14">
        <f t="shared" si="4"/>
        <v>41997</v>
      </c>
      <c r="N12" s="12">
        <f t="shared" si="2"/>
        <v>1609601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104189</v>
      </c>
      <c r="C13" s="14">
        <v>81738</v>
      </c>
      <c r="D13" s="14">
        <v>48930</v>
      </c>
      <c r="E13" s="14">
        <v>12927</v>
      </c>
      <c r="F13" s="14">
        <v>70177</v>
      </c>
      <c r="G13" s="14">
        <v>114871</v>
      </c>
      <c r="H13" s="14">
        <v>103144</v>
      </c>
      <c r="I13" s="14">
        <v>97637</v>
      </c>
      <c r="J13" s="14">
        <v>64340</v>
      </c>
      <c r="K13" s="14">
        <v>76563</v>
      </c>
      <c r="L13" s="14">
        <v>33744</v>
      </c>
      <c r="M13" s="14">
        <v>20274</v>
      </c>
      <c r="N13" s="12">
        <f t="shared" si="2"/>
        <v>828534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94725</v>
      </c>
      <c r="C14" s="14">
        <v>70551</v>
      </c>
      <c r="D14" s="14">
        <v>48312</v>
      </c>
      <c r="E14" s="14">
        <v>11393</v>
      </c>
      <c r="F14" s="14">
        <v>66238</v>
      </c>
      <c r="G14" s="14">
        <v>104107</v>
      </c>
      <c r="H14" s="14">
        <v>86134</v>
      </c>
      <c r="I14" s="14">
        <v>87462</v>
      </c>
      <c r="J14" s="14">
        <v>60020</v>
      </c>
      <c r="K14" s="14">
        <v>72730</v>
      </c>
      <c r="L14" s="14">
        <v>32828</v>
      </c>
      <c r="M14" s="14">
        <v>21211</v>
      </c>
      <c r="N14" s="12">
        <f t="shared" si="2"/>
        <v>755711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2794</v>
      </c>
      <c r="C15" s="14">
        <v>3340</v>
      </c>
      <c r="D15" s="14">
        <v>1077</v>
      </c>
      <c r="E15" s="14">
        <v>485</v>
      </c>
      <c r="F15" s="14">
        <v>2344</v>
      </c>
      <c r="G15" s="14">
        <v>4842</v>
      </c>
      <c r="H15" s="14">
        <v>3561</v>
      </c>
      <c r="I15" s="14">
        <v>1708</v>
      </c>
      <c r="J15" s="14">
        <v>1911</v>
      </c>
      <c r="K15" s="14">
        <v>1760</v>
      </c>
      <c r="L15" s="14">
        <v>1022</v>
      </c>
      <c r="M15" s="14">
        <v>512</v>
      </c>
      <c r="N15" s="12">
        <f t="shared" si="2"/>
        <v>25356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29145</v>
      </c>
      <c r="C16" s="14">
        <f>C17+C18+C19</f>
        <v>19418</v>
      </c>
      <c r="D16" s="14">
        <f>D17+D18+D19</f>
        <v>10947</v>
      </c>
      <c r="E16" s="14">
        <f>E17+E18+E19</f>
        <v>2931</v>
      </c>
      <c r="F16" s="14">
        <f aca="true" t="shared" si="5" ref="F16:M16">F17+F18+F19</f>
        <v>17159</v>
      </c>
      <c r="G16" s="14">
        <f t="shared" si="5"/>
        <v>29058</v>
      </c>
      <c r="H16" s="14">
        <f t="shared" si="5"/>
        <v>25630</v>
      </c>
      <c r="I16" s="14">
        <f t="shared" si="5"/>
        <v>26138</v>
      </c>
      <c r="J16" s="14">
        <f t="shared" si="5"/>
        <v>18124</v>
      </c>
      <c r="K16" s="14">
        <f t="shared" si="5"/>
        <v>24608</v>
      </c>
      <c r="L16" s="14">
        <f t="shared" si="5"/>
        <v>8644</v>
      </c>
      <c r="M16" s="14">
        <f t="shared" si="5"/>
        <v>4839</v>
      </c>
      <c r="N16" s="12">
        <f t="shared" si="2"/>
        <v>216641</v>
      </c>
    </row>
    <row r="17" spans="1:25" ht="18.75" customHeight="1">
      <c r="A17" s="15" t="s">
        <v>16</v>
      </c>
      <c r="B17" s="14">
        <v>21112</v>
      </c>
      <c r="C17" s="14">
        <v>14567</v>
      </c>
      <c r="D17" s="14">
        <v>7463</v>
      </c>
      <c r="E17" s="14">
        <v>2075</v>
      </c>
      <c r="F17" s="14">
        <v>12145</v>
      </c>
      <c r="G17" s="14">
        <v>20921</v>
      </c>
      <c r="H17" s="14">
        <v>18461</v>
      </c>
      <c r="I17" s="14">
        <v>19803</v>
      </c>
      <c r="J17" s="14">
        <v>13125</v>
      </c>
      <c r="K17" s="14">
        <v>18320</v>
      </c>
      <c r="L17" s="14">
        <v>6354</v>
      </c>
      <c r="M17" s="14">
        <v>3356</v>
      </c>
      <c r="N17" s="12">
        <f t="shared" si="2"/>
        <v>157702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7992</v>
      </c>
      <c r="C18" s="14">
        <v>4812</v>
      </c>
      <c r="D18" s="14">
        <v>3479</v>
      </c>
      <c r="E18" s="14">
        <v>854</v>
      </c>
      <c r="F18" s="14">
        <v>5003</v>
      </c>
      <c r="G18" s="14">
        <v>8103</v>
      </c>
      <c r="H18" s="14">
        <v>7147</v>
      </c>
      <c r="I18" s="14">
        <v>6325</v>
      </c>
      <c r="J18" s="14">
        <v>4988</v>
      </c>
      <c r="K18" s="14">
        <v>6275</v>
      </c>
      <c r="L18" s="14">
        <v>2289</v>
      </c>
      <c r="M18" s="14">
        <v>1477</v>
      </c>
      <c r="N18" s="12">
        <f t="shared" si="2"/>
        <v>58744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41</v>
      </c>
      <c r="C19" s="14">
        <v>39</v>
      </c>
      <c r="D19" s="14">
        <v>5</v>
      </c>
      <c r="E19" s="14">
        <v>2</v>
      </c>
      <c r="F19" s="14">
        <v>11</v>
      </c>
      <c r="G19" s="14">
        <v>34</v>
      </c>
      <c r="H19" s="14">
        <v>22</v>
      </c>
      <c r="I19" s="14">
        <v>10</v>
      </c>
      <c r="J19" s="14">
        <v>11</v>
      </c>
      <c r="K19" s="14">
        <v>13</v>
      </c>
      <c r="L19" s="14">
        <v>1</v>
      </c>
      <c r="M19" s="14">
        <v>6</v>
      </c>
      <c r="N19" s="12">
        <f t="shared" si="2"/>
        <v>195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153715</v>
      </c>
      <c r="C20" s="18">
        <f>C21+C22+C23</f>
        <v>95210</v>
      </c>
      <c r="D20" s="18">
        <f>D21+D22+D23</f>
        <v>46525</v>
      </c>
      <c r="E20" s="18">
        <f>E21+E22+E23</f>
        <v>13547</v>
      </c>
      <c r="F20" s="18">
        <f aca="true" t="shared" si="6" ref="F20:M20">F21+F22+F23</f>
        <v>77134</v>
      </c>
      <c r="G20" s="18">
        <f t="shared" si="6"/>
        <v>121211</v>
      </c>
      <c r="H20" s="18">
        <f t="shared" si="6"/>
        <v>127233</v>
      </c>
      <c r="I20" s="18">
        <f t="shared" si="6"/>
        <v>118888</v>
      </c>
      <c r="J20" s="18">
        <f t="shared" si="6"/>
        <v>79935</v>
      </c>
      <c r="K20" s="18">
        <f t="shared" si="6"/>
        <v>118003</v>
      </c>
      <c r="L20" s="18">
        <f t="shared" si="6"/>
        <v>45117</v>
      </c>
      <c r="M20" s="18">
        <f t="shared" si="6"/>
        <v>26186</v>
      </c>
      <c r="N20" s="12">
        <f aca="true" t="shared" si="7" ref="N20:N26">SUM(B20:M20)</f>
        <v>1022704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86181</v>
      </c>
      <c r="C21" s="14">
        <v>56720</v>
      </c>
      <c r="D21" s="14">
        <v>27158</v>
      </c>
      <c r="E21" s="14">
        <v>8137</v>
      </c>
      <c r="F21" s="14">
        <v>45069</v>
      </c>
      <c r="G21" s="14">
        <v>71702</v>
      </c>
      <c r="H21" s="14">
        <v>76405</v>
      </c>
      <c r="I21" s="14">
        <v>69009</v>
      </c>
      <c r="J21" s="14">
        <v>45814</v>
      </c>
      <c r="K21" s="14">
        <v>65257</v>
      </c>
      <c r="L21" s="14">
        <v>24984</v>
      </c>
      <c r="M21" s="14">
        <v>14061</v>
      </c>
      <c r="N21" s="12">
        <f t="shared" si="7"/>
        <v>590497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66042</v>
      </c>
      <c r="C22" s="14">
        <v>37155</v>
      </c>
      <c r="D22" s="14">
        <v>18968</v>
      </c>
      <c r="E22" s="14">
        <v>5218</v>
      </c>
      <c r="F22" s="14">
        <v>31134</v>
      </c>
      <c r="G22" s="14">
        <v>47615</v>
      </c>
      <c r="H22" s="14">
        <v>49331</v>
      </c>
      <c r="I22" s="14">
        <v>48974</v>
      </c>
      <c r="J22" s="14">
        <v>33332</v>
      </c>
      <c r="K22" s="14">
        <v>51798</v>
      </c>
      <c r="L22" s="14">
        <v>19679</v>
      </c>
      <c r="M22" s="14">
        <v>11882</v>
      </c>
      <c r="N22" s="12">
        <f t="shared" si="7"/>
        <v>421128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1492</v>
      </c>
      <c r="C23" s="14">
        <v>1335</v>
      </c>
      <c r="D23" s="14">
        <v>399</v>
      </c>
      <c r="E23" s="14">
        <v>192</v>
      </c>
      <c r="F23" s="14">
        <v>931</v>
      </c>
      <c r="G23" s="14">
        <v>1894</v>
      </c>
      <c r="H23" s="14">
        <v>1497</v>
      </c>
      <c r="I23" s="14">
        <v>905</v>
      </c>
      <c r="J23" s="14">
        <v>789</v>
      </c>
      <c r="K23" s="14">
        <v>948</v>
      </c>
      <c r="L23" s="14">
        <v>454</v>
      </c>
      <c r="M23" s="14">
        <v>243</v>
      </c>
      <c r="N23" s="12">
        <f t="shared" si="7"/>
        <v>11079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125194</v>
      </c>
      <c r="C24" s="14">
        <f>C25+C26</f>
        <v>94518</v>
      </c>
      <c r="D24" s="14">
        <f>D25+D26</f>
        <v>48293</v>
      </c>
      <c r="E24" s="14">
        <f>E25+E26</f>
        <v>16911</v>
      </c>
      <c r="F24" s="14">
        <f aca="true" t="shared" si="8" ref="F24:M24">F25+F26</f>
        <v>87764</v>
      </c>
      <c r="G24" s="14">
        <f t="shared" si="8"/>
        <v>132904</v>
      </c>
      <c r="H24" s="14">
        <f t="shared" si="8"/>
        <v>115938</v>
      </c>
      <c r="I24" s="14">
        <f t="shared" si="8"/>
        <v>88349</v>
      </c>
      <c r="J24" s="14">
        <f t="shared" si="8"/>
        <v>71150</v>
      </c>
      <c r="K24" s="14">
        <f t="shared" si="8"/>
        <v>75807</v>
      </c>
      <c r="L24" s="14">
        <f t="shared" si="8"/>
        <v>23599</v>
      </c>
      <c r="M24" s="14">
        <f t="shared" si="8"/>
        <v>13983</v>
      </c>
      <c r="N24" s="12">
        <f t="shared" si="7"/>
        <v>894410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84010</v>
      </c>
      <c r="C25" s="14">
        <v>66476</v>
      </c>
      <c r="D25" s="14">
        <v>34427</v>
      </c>
      <c r="E25" s="14">
        <v>12532</v>
      </c>
      <c r="F25" s="14">
        <v>61223</v>
      </c>
      <c r="G25" s="14">
        <v>95351</v>
      </c>
      <c r="H25" s="14">
        <v>85732</v>
      </c>
      <c r="I25" s="14">
        <v>61781</v>
      </c>
      <c r="J25" s="14">
        <v>52740</v>
      </c>
      <c r="K25" s="14">
        <v>53098</v>
      </c>
      <c r="L25" s="14">
        <v>17079</v>
      </c>
      <c r="M25" s="14">
        <v>9076</v>
      </c>
      <c r="N25" s="12">
        <f t="shared" si="7"/>
        <v>633525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41184</v>
      </c>
      <c r="C26" s="14">
        <v>28042</v>
      </c>
      <c r="D26" s="14">
        <v>13866</v>
      </c>
      <c r="E26" s="14">
        <v>4379</v>
      </c>
      <c r="F26" s="14">
        <v>26541</v>
      </c>
      <c r="G26" s="14">
        <v>37553</v>
      </c>
      <c r="H26" s="14">
        <v>30206</v>
      </c>
      <c r="I26" s="14">
        <v>26568</v>
      </c>
      <c r="J26" s="14">
        <v>18410</v>
      </c>
      <c r="K26" s="14">
        <v>22709</v>
      </c>
      <c r="L26" s="14">
        <v>6520</v>
      </c>
      <c r="M26" s="14">
        <v>4907</v>
      </c>
      <c r="N26" s="12">
        <f t="shared" si="7"/>
        <v>260885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1085384.95361406</v>
      </c>
      <c r="C36" s="61">
        <f aca="true" t="shared" si="11" ref="C36:M36">C37+C38+C39+C40</f>
        <v>764116.055521</v>
      </c>
      <c r="D36" s="61">
        <f t="shared" si="11"/>
        <v>398016.77365980006</v>
      </c>
      <c r="E36" s="61">
        <f t="shared" si="11"/>
        <v>152930.88485359997</v>
      </c>
      <c r="F36" s="61">
        <f t="shared" si="11"/>
        <v>710340.1415805002</v>
      </c>
      <c r="G36" s="61">
        <f t="shared" si="11"/>
        <v>896352.3526000001</v>
      </c>
      <c r="H36" s="61">
        <f t="shared" si="11"/>
        <v>970725.2467</v>
      </c>
      <c r="I36" s="61">
        <f t="shared" si="11"/>
        <v>838193.0283806</v>
      </c>
      <c r="J36" s="61">
        <f t="shared" si="11"/>
        <v>681969.8071514</v>
      </c>
      <c r="K36" s="61">
        <f t="shared" si="11"/>
        <v>799867.632144</v>
      </c>
      <c r="L36" s="61">
        <f t="shared" si="11"/>
        <v>382582.65561694</v>
      </c>
      <c r="M36" s="61">
        <f t="shared" si="11"/>
        <v>226507.22941632</v>
      </c>
      <c r="N36" s="61">
        <f>N37+N38+N39+N40</f>
        <v>7906986.76123822</v>
      </c>
    </row>
    <row r="37" spans="1:14" ht="18.75" customHeight="1">
      <c r="A37" s="58" t="s">
        <v>55</v>
      </c>
      <c r="B37" s="55">
        <f aca="true" t="shared" si="12" ref="B37:M37">B29*B7</f>
        <v>1085441.4012</v>
      </c>
      <c r="C37" s="55">
        <f t="shared" si="12"/>
        <v>764011.0088</v>
      </c>
      <c r="D37" s="55">
        <f t="shared" si="12"/>
        <v>386908.1008</v>
      </c>
      <c r="E37" s="55">
        <f t="shared" si="12"/>
        <v>152665.13789999997</v>
      </c>
      <c r="F37" s="55">
        <f t="shared" si="12"/>
        <v>710309.9900000001</v>
      </c>
      <c r="G37" s="55">
        <f t="shared" si="12"/>
        <v>896410.6295</v>
      </c>
      <c r="H37" s="55">
        <f t="shared" si="12"/>
        <v>970591.6394999999</v>
      </c>
      <c r="I37" s="55">
        <f t="shared" si="12"/>
        <v>838129.9932</v>
      </c>
      <c r="J37" s="55">
        <f t="shared" si="12"/>
        <v>681858.9362</v>
      </c>
      <c r="K37" s="55">
        <f t="shared" si="12"/>
        <v>799683.61</v>
      </c>
      <c r="L37" s="55">
        <f t="shared" si="12"/>
        <v>382459.9462</v>
      </c>
      <c r="M37" s="55">
        <f t="shared" si="12"/>
        <v>226477.8471</v>
      </c>
      <c r="N37" s="57">
        <f>SUM(B37:M37)</f>
        <v>7894948.2404000005</v>
      </c>
    </row>
    <row r="38" spans="1:14" ht="18.75" customHeight="1">
      <c r="A38" s="58" t="s">
        <v>56</v>
      </c>
      <c r="B38" s="55">
        <f aca="true" t="shared" si="13" ref="B38:M38">B30*B7</f>
        <v>-3313.52758594</v>
      </c>
      <c r="C38" s="55">
        <f t="shared" si="13"/>
        <v>-2287.473279</v>
      </c>
      <c r="D38" s="55">
        <f t="shared" si="13"/>
        <v>-1183.2271402</v>
      </c>
      <c r="E38" s="55">
        <f t="shared" si="13"/>
        <v>-380.5330464</v>
      </c>
      <c r="F38" s="55">
        <f t="shared" si="13"/>
        <v>-2131.2484195</v>
      </c>
      <c r="G38" s="55">
        <f t="shared" si="13"/>
        <v>-2720.4369</v>
      </c>
      <c r="H38" s="55">
        <f t="shared" si="13"/>
        <v>-2763.9528</v>
      </c>
      <c r="I38" s="55">
        <f t="shared" si="13"/>
        <v>-2483.5648194</v>
      </c>
      <c r="J38" s="55">
        <f t="shared" si="13"/>
        <v>-2007.7290486000002</v>
      </c>
      <c r="K38" s="55">
        <f t="shared" si="13"/>
        <v>-2418.2178559999998</v>
      </c>
      <c r="L38" s="55">
        <f t="shared" si="13"/>
        <v>-1148.4505830599999</v>
      </c>
      <c r="M38" s="55">
        <f t="shared" si="13"/>
        <v>-689.65768368</v>
      </c>
      <c r="N38" s="25">
        <f>SUM(B38:M38)</f>
        <v>-23528.01916178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-95566.2</v>
      </c>
      <c r="C42" s="25">
        <f aca="true" t="shared" si="15" ref="C42:M42">+C43+C46+C54+C55</f>
        <v>-94798.6</v>
      </c>
      <c r="D42" s="25">
        <f t="shared" si="15"/>
        <v>-34625.6</v>
      </c>
      <c r="E42" s="25">
        <f t="shared" si="15"/>
        <v>-9563</v>
      </c>
      <c r="F42" s="25">
        <f t="shared" si="15"/>
        <v>-54697.2</v>
      </c>
      <c r="G42" s="25">
        <f t="shared" si="15"/>
        <v>-100418.8</v>
      </c>
      <c r="H42" s="25">
        <f t="shared" si="15"/>
        <v>-121307.4</v>
      </c>
      <c r="I42" s="25">
        <f t="shared" si="15"/>
        <v>-62453</v>
      </c>
      <c r="J42" s="25">
        <f t="shared" si="15"/>
        <v>-75688.4</v>
      </c>
      <c r="K42" s="25">
        <f t="shared" si="15"/>
        <v>-66230.2</v>
      </c>
      <c r="L42" s="25">
        <f t="shared" si="15"/>
        <v>-41435.2</v>
      </c>
      <c r="M42" s="25">
        <f t="shared" si="15"/>
        <v>-27329.6</v>
      </c>
      <c r="N42" s="25">
        <f>+N43+N46+N54+N55</f>
        <v>-784113.1999999998</v>
      </c>
    </row>
    <row r="43" spans="1:14" ht="18.75" customHeight="1">
      <c r="A43" s="17" t="s">
        <v>60</v>
      </c>
      <c r="B43" s="26">
        <f>B44+B45</f>
        <v>-95566.2</v>
      </c>
      <c r="C43" s="26">
        <f>C44+C45</f>
        <v>-94798.6</v>
      </c>
      <c r="D43" s="26">
        <f>D44+D45</f>
        <v>-34625.6</v>
      </c>
      <c r="E43" s="26">
        <f>E44+E45</f>
        <v>-9063</v>
      </c>
      <c r="F43" s="26">
        <f aca="true" t="shared" si="16" ref="F43:M43">F44+F45</f>
        <v>-54697.2</v>
      </c>
      <c r="G43" s="26">
        <f t="shared" si="16"/>
        <v>-100418.8</v>
      </c>
      <c r="H43" s="26">
        <f t="shared" si="16"/>
        <v>-121307.4</v>
      </c>
      <c r="I43" s="26">
        <f t="shared" si="16"/>
        <v>-62453</v>
      </c>
      <c r="J43" s="26">
        <f t="shared" si="16"/>
        <v>-75688.4</v>
      </c>
      <c r="K43" s="26">
        <f t="shared" si="16"/>
        <v>-66230.2</v>
      </c>
      <c r="L43" s="26">
        <f t="shared" si="16"/>
        <v>-41435.2</v>
      </c>
      <c r="M43" s="26">
        <f t="shared" si="16"/>
        <v>-27329.6</v>
      </c>
      <c r="N43" s="25">
        <f aca="true" t="shared" si="17" ref="N43:N55">SUM(B43:M43)</f>
        <v>-783613.1999999998</v>
      </c>
    </row>
    <row r="44" spans="1:25" ht="18.75" customHeight="1">
      <c r="A44" s="13" t="s">
        <v>61</v>
      </c>
      <c r="B44" s="20">
        <f>ROUND(-B9*$D$3,2)</f>
        <v>-95566.2</v>
      </c>
      <c r="C44" s="20">
        <f>ROUND(-C9*$D$3,2)</f>
        <v>-94798.6</v>
      </c>
      <c r="D44" s="20">
        <f>ROUND(-D9*$D$3,2)</f>
        <v>-34625.6</v>
      </c>
      <c r="E44" s="20">
        <f>ROUND(-E9*$D$3,2)</f>
        <v>-9063</v>
      </c>
      <c r="F44" s="20">
        <f aca="true" t="shared" si="18" ref="F44:M44">ROUND(-F9*$D$3,2)</f>
        <v>-54697.2</v>
      </c>
      <c r="G44" s="20">
        <f t="shared" si="18"/>
        <v>-100418.8</v>
      </c>
      <c r="H44" s="20">
        <f t="shared" si="18"/>
        <v>-121307.4</v>
      </c>
      <c r="I44" s="20">
        <f t="shared" si="18"/>
        <v>-62453</v>
      </c>
      <c r="J44" s="20">
        <f t="shared" si="18"/>
        <v>-75688.4</v>
      </c>
      <c r="K44" s="20">
        <f t="shared" si="18"/>
        <v>-66230.2</v>
      </c>
      <c r="L44" s="20">
        <f t="shared" si="18"/>
        <v>-41435.2</v>
      </c>
      <c r="M44" s="20">
        <f t="shared" si="18"/>
        <v>-27329.6</v>
      </c>
      <c r="N44" s="47">
        <f t="shared" si="17"/>
        <v>-783613.1999999998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989818.7536140601</v>
      </c>
      <c r="C57" s="29">
        <f t="shared" si="21"/>
        <v>669317.455521</v>
      </c>
      <c r="D57" s="29">
        <f t="shared" si="21"/>
        <v>363391.1736598001</v>
      </c>
      <c r="E57" s="29">
        <f t="shared" si="21"/>
        <v>143367.88485359997</v>
      </c>
      <c r="F57" s="29">
        <f t="shared" si="21"/>
        <v>655642.9415805002</v>
      </c>
      <c r="G57" s="29">
        <f t="shared" si="21"/>
        <v>795933.5526</v>
      </c>
      <c r="H57" s="29">
        <f t="shared" si="21"/>
        <v>849417.8467</v>
      </c>
      <c r="I57" s="29">
        <f t="shared" si="21"/>
        <v>775740.0283806</v>
      </c>
      <c r="J57" s="29">
        <f t="shared" si="21"/>
        <v>606281.4071514</v>
      </c>
      <c r="K57" s="29">
        <f t="shared" si="21"/>
        <v>733637.4321440001</v>
      </c>
      <c r="L57" s="29">
        <f t="shared" si="21"/>
        <v>341147.45561694</v>
      </c>
      <c r="M57" s="29">
        <f t="shared" si="21"/>
        <v>199177.62941632</v>
      </c>
      <c r="N57" s="29">
        <f>SUM(B57:M57)</f>
        <v>7122873.56123822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989818.75</v>
      </c>
      <c r="C60" s="36">
        <f aca="true" t="shared" si="22" ref="C60:M60">SUM(C61:C74)</f>
        <v>669317.46</v>
      </c>
      <c r="D60" s="36">
        <f t="shared" si="22"/>
        <v>363391.17</v>
      </c>
      <c r="E60" s="36">
        <f t="shared" si="22"/>
        <v>143367.89</v>
      </c>
      <c r="F60" s="36">
        <f t="shared" si="22"/>
        <v>655642.94</v>
      </c>
      <c r="G60" s="36">
        <f t="shared" si="22"/>
        <v>795933.55</v>
      </c>
      <c r="H60" s="36">
        <f t="shared" si="22"/>
        <v>849417.8400000001</v>
      </c>
      <c r="I60" s="36">
        <f t="shared" si="22"/>
        <v>775740.03</v>
      </c>
      <c r="J60" s="36">
        <f t="shared" si="22"/>
        <v>606281.41</v>
      </c>
      <c r="K60" s="36">
        <f t="shared" si="22"/>
        <v>733637.43</v>
      </c>
      <c r="L60" s="36">
        <f t="shared" si="22"/>
        <v>341147.46</v>
      </c>
      <c r="M60" s="36">
        <f t="shared" si="22"/>
        <v>199177.63</v>
      </c>
      <c r="N60" s="29">
        <f>SUM(N61:N74)</f>
        <v>7122873.56</v>
      </c>
    </row>
    <row r="61" spans="1:15" ht="18.75" customHeight="1">
      <c r="A61" s="17" t="s">
        <v>75</v>
      </c>
      <c r="B61" s="36">
        <v>191000.84</v>
      </c>
      <c r="C61" s="36">
        <v>197519.42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388520.26</v>
      </c>
      <c r="O61"/>
    </row>
    <row r="62" spans="1:15" ht="18.75" customHeight="1">
      <c r="A62" s="17" t="s">
        <v>76</v>
      </c>
      <c r="B62" s="36">
        <v>798817.91</v>
      </c>
      <c r="C62" s="36">
        <v>471798.04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1270615.95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363391.17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363391.17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143367.89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143367.89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655642.94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655642.94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795933.55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795933.55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662518.17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662518.17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186899.67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186899.67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775740.03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775740.03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606281.41</v>
      </c>
      <c r="K70" s="35">
        <v>0</v>
      </c>
      <c r="L70" s="35">
        <v>0</v>
      </c>
      <c r="M70" s="35">
        <v>0</v>
      </c>
      <c r="N70" s="29">
        <f t="shared" si="23"/>
        <v>606281.41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733637.43</v>
      </c>
      <c r="L71" s="35">
        <v>0</v>
      </c>
      <c r="M71" s="62"/>
      <c r="N71" s="26">
        <f t="shared" si="23"/>
        <v>733637.43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341147.46</v>
      </c>
      <c r="M72" s="35">
        <v>0</v>
      </c>
      <c r="N72" s="29">
        <f t="shared" si="23"/>
        <v>341147.46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199177.63</v>
      </c>
      <c r="N73" s="26">
        <f t="shared" si="23"/>
        <v>199177.63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2.2743256211826</v>
      </c>
      <c r="C78" s="45">
        <v>2.2307476170676175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1.978584545927995</v>
      </c>
      <c r="C79" s="45">
        <v>1.8661788980021616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1.8193881388947262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2.5244867834332023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2.1190899483323893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1.6803907483610447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1.9766717460758438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1.9330459470075703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1.9197443717963343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2.162251527122556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2.0673756323184285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2.454687315485506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2.4046119241198767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2017-02-20T19:36:48Z</dcterms:modified>
  <cp:category/>
  <cp:version/>
  <cp:contentType/>
  <cp:contentStatus/>
</cp:coreProperties>
</file>