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<sst xmlns="http://schemas.openxmlformats.org/spreadsheetml/2006/main" count="105" uniqueCount="103">
  <si>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</si>
  <si>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</si>
  <si>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</si>
  <si>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</si>
  <si>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</si>
  <si>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</si>
  <si>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</si>
  <si>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</si>
  <si>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</si>
  <si>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</si>
  <si>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</si>
  <si>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</si>
  <si>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</si>
  <si>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</si>
  <si>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</si>
  <si>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</si>
  <si>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</si>
  <si>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</si>
  <si>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</si>
  <si>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</si>
  <si>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</si>
  <si>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</si>
  <si>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</si>
  <si>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</si>
  <si>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</si>
  <si>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</si>
  <si>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</si>
  <si>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</si>
  <si>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</si>
  <si>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</si>
  <si>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</si>
  <si>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</si>
  <si>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</si>
  <si>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</si>
  <si>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</si>
  <si>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</si>
  <si>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</si>
  <si>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</si>
  <si>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</si>
  <si>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</si>
  <si>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</si>
  <si>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</si>
  <si>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</si>
  <si>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</si>
  <si>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</si>
  <si>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</si>
  <si>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</si>
  <si>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</si>
  <si>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</si>
  <si>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</si>
  <si>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</si>
  <si>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</si>
  <si>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</si>
  <si>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</si>
  <si>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</si>
  <si>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</si>
  <si>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</si>
  <si>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</si>
  <si>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</si>
  <si>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</si>
  <si>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</si>
  <si>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</si>
  <si>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</si>
  <si>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</si>
  <si>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</si>
  <si>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</si>
  <si>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</si>
  <si>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</si>
  <si>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</si>
  <si>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</si>
  <si>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</si>
  <si>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</si>
  <si>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</si>
  <si>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</si>
  <si>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</si>
  <si>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</si>
  <si>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</si>
  <si>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</si>
  <si>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</si>
  <si>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</si>
  <si>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</si>
  <si>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</si>
  <si>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</si>
  <si>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</si>
  <si>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</si>
  <si>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</si>
  <si>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</si>
  <si>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</si>
  <si>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</si>
  <si>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</si>
  <si>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</si>
  <si>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</si>
  <si>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</si>
  <si>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</si>
  <si>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</si>
  <si>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</si>
  <si>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</si>
  <si>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</si>
  <si>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</si>
  <si>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</si>
  <si>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</si>
  <si>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</si>
  <si>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06/02/17 - VENCIMENTO 17/02/17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</si>
</sst>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506765</v>
      </c>
      <c r="C7" s="10">
        <f>C8+C20+C24</f>
        <v>360307</v>
      </c>
      <c r="D7" s="10">
        <f>D8+D20+D24</f>
        <v>372223</v>
      </c>
      <c r="E7" s="10">
        <f>E8+E20+E24</f>
        <v>55373</v>
      </c>
      <c r="F7" s="10">
        <f aca="true" t="shared" si="0" ref="F7:M7">F8+F20+F24</f>
        <v>315673</v>
      </c>
      <c r="G7" s="10">
        <f t="shared" si="0"/>
        <v>502109</v>
      </c>
      <c r="H7" s="10">
        <f t="shared" si="0"/>
        <v>469744</v>
      </c>
      <c r="I7" s="10">
        <f t="shared" si="0"/>
        <v>418975</v>
      </c>
      <c r="J7" s="10">
        <f t="shared" si="0"/>
        <v>297394</v>
      </c>
      <c r="K7" s="10">
        <f t="shared" si="0"/>
        <v>364697</v>
      </c>
      <c r="L7" s="10">
        <f t="shared" si="0"/>
        <v>146647</v>
      </c>
      <c r="M7" s="10">
        <f t="shared" si="0"/>
        <v>89082</v>
      </c>
      <c r="N7" s="10">
        <f>+N8+N20+N24</f>
        <v>3898989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249332</v>
      </c>
      <c r="C8" s="12">
        <f>+C9+C12+C16</f>
        <v>190662</v>
      </c>
      <c r="D8" s="12">
        <f>+D9+D12+D16</f>
        <v>210240</v>
      </c>
      <c r="E8" s="12">
        <f>+E9+E12+E16</f>
        <v>28411</v>
      </c>
      <c r="F8" s="12">
        <f aca="true" t="shared" si="1" ref="F8:M8">+F9+F12+F16</f>
        <v>165338</v>
      </c>
      <c r="G8" s="12">
        <f t="shared" si="1"/>
        <v>270160</v>
      </c>
      <c r="H8" s="12">
        <f t="shared" si="1"/>
        <v>243198</v>
      </c>
      <c r="I8" s="12">
        <f t="shared" si="1"/>
        <v>226567</v>
      </c>
      <c r="J8" s="12">
        <f t="shared" si="1"/>
        <v>159163</v>
      </c>
      <c r="K8" s="12">
        <f t="shared" si="1"/>
        <v>187460</v>
      </c>
      <c r="L8" s="12">
        <f t="shared" si="1"/>
        <v>83057</v>
      </c>
      <c r="M8" s="12">
        <f t="shared" si="1"/>
        <v>52268</v>
      </c>
      <c r="N8" s="12">
        <f>SUM(B8:M8)</f>
        <v>2065856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28101</v>
      </c>
      <c r="C9" s="14">
        <v>26559</v>
      </c>
      <c r="D9" s="14">
        <v>18752</v>
      </c>
      <c r="E9" s="14">
        <v>2482</v>
      </c>
      <c r="F9" s="14">
        <v>15744</v>
      </c>
      <c r="G9" s="14">
        <v>28862</v>
      </c>
      <c r="H9" s="14">
        <v>34794</v>
      </c>
      <c r="I9" s="14">
        <v>18527</v>
      </c>
      <c r="J9" s="14">
        <v>21966</v>
      </c>
      <c r="K9" s="14">
        <v>18659</v>
      </c>
      <c r="L9" s="14">
        <v>11612</v>
      </c>
      <c r="M9" s="14">
        <v>7370</v>
      </c>
      <c r="N9" s="12">
        <f aca="true" t="shared" si="2" ref="N9:N19">SUM(B9:M9)</f>
        <v>233428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28101</v>
      </c>
      <c r="C10" s="14">
        <f>+C9-C11</f>
        <v>26559</v>
      </c>
      <c r="D10" s="14">
        <f>+D9-D11</f>
        <v>18752</v>
      </c>
      <c r="E10" s="14">
        <f>+E9-E11</f>
        <v>2482</v>
      </c>
      <c r="F10" s="14">
        <f aca="true" t="shared" si="3" ref="F10:M10">+F9-F11</f>
        <v>15744</v>
      </c>
      <c r="G10" s="14">
        <f t="shared" si="3"/>
        <v>28862</v>
      </c>
      <c r="H10" s="14">
        <f t="shared" si="3"/>
        <v>34794</v>
      </c>
      <c r="I10" s="14">
        <f t="shared" si="3"/>
        <v>18527</v>
      </c>
      <c r="J10" s="14">
        <f t="shared" si="3"/>
        <v>21966</v>
      </c>
      <c r="K10" s="14">
        <f t="shared" si="3"/>
        <v>18659</v>
      </c>
      <c r="L10" s="14">
        <f t="shared" si="3"/>
        <v>11612</v>
      </c>
      <c r="M10" s="14">
        <f t="shared" si="3"/>
        <v>7370</v>
      </c>
      <c r="N10" s="12">
        <f t="shared" si="2"/>
        <v>233428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193616</v>
      </c>
      <c r="C12" s="14">
        <f>C13+C14+C15</f>
        <v>145729</v>
      </c>
      <c r="D12" s="14">
        <f>D13+D14+D15</f>
        <v>172096</v>
      </c>
      <c r="E12" s="14">
        <f>E13+E14+E15</f>
        <v>23245</v>
      </c>
      <c r="F12" s="14">
        <f aca="true" t="shared" si="4" ref="F12:M12">F13+F14+F15</f>
        <v>133276</v>
      </c>
      <c r="G12" s="14">
        <f t="shared" si="4"/>
        <v>214318</v>
      </c>
      <c r="H12" s="14">
        <f t="shared" si="4"/>
        <v>183937</v>
      </c>
      <c r="I12" s="14">
        <f t="shared" si="4"/>
        <v>182943</v>
      </c>
      <c r="J12" s="14">
        <f t="shared" si="4"/>
        <v>119917</v>
      </c>
      <c r="K12" s="14">
        <f t="shared" si="4"/>
        <v>145142</v>
      </c>
      <c r="L12" s="14">
        <f t="shared" si="4"/>
        <v>63131</v>
      </c>
      <c r="M12" s="14">
        <f t="shared" si="4"/>
        <v>40303</v>
      </c>
      <c r="N12" s="12">
        <f t="shared" si="2"/>
        <v>1617653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99351</v>
      </c>
      <c r="C13" s="14">
        <v>76050</v>
      </c>
      <c r="D13" s="14">
        <v>84506</v>
      </c>
      <c r="E13" s="14">
        <v>11882</v>
      </c>
      <c r="F13" s="14">
        <v>66511</v>
      </c>
      <c r="G13" s="14">
        <v>108674</v>
      </c>
      <c r="H13" s="14">
        <v>97853</v>
      </c>
      <c r="I13" s="14">
        <v>95201</v>
      </c>
      <c r="J13" s="14">
        <v>60447</v>
      </c>
      <c r="K13" s="14">
        <v>73252</v>
      </c>
      <c r="L13" s="14">
        <v>31213</v>
      </c>
      <c r="M13" s="14">
        <v>19451</v>
      </c>
      <c r="N13" s="12">
        <f t="shared" si="2"/>
        <v>824391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92127</v>
      </c>
      <c r="C14" s="14">
        <v>67247</v>
      </c>
      <c r="D14" s="14">
        <v>85949</v>
      </c>
      <c r="E14" s="14">
        <v>10947</v>
      </c>
      <c r="F14" s="14">
        <v>64867</v>
      </c>
      <c r="G14" s="14">
        <v>101638</v>
      </c>
      <c r="H14" s="14">
        <v>83290</v>
      </c>
      <c r="I14" s="14">
        <v>86389</v>
      </c>
      <c r="J14" s="14">
        <v>57970</v>
      </c>
      <c r="K14" s="14">
        <v>70473</v>
      </c>
      <c r="L14" s="14">
        <v>31094</v>
      </c>
      <c r="M14" s="14">
        <v>20503</v>
      </c>
      <c r="N14" s="12">
        <f t="shared" si="2"/>
        <v>772494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2138</v>
      </c>
      <c r="C15" s="14">
        <v>2432</v>
      </c>
      <c r="D15" s="14">
        <v>1641</v>
      </c>
      <c r="E15" s="14">
        <v>416</v>
      </c>
      <c r="F15" s="14">
        <v>1898</v>
      </c>
      <c r="G15" s="14">
        <v>4006</v>
      </c>
      <c r="H15" s="14">
        <v>2794</v>
      </c>
      <c r="I15" s="14">
        <v>1353</v>
      </c>
      <c r="J15" s="14">
        <v>1500</v>
      </c>
      <c r="K15" s="14">
        <v>1417</v>
      </c>
      <c r="L15" s="14">
        <v>824</v>
      </c>
      <c r="M15" s="14">
        <v>349</v>
      </c>
      <c r="N15" s="12">
        <f t="shared" si="2"/>
        <v>20768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27615</v>
      </c>
      <c r="C16" s="14">
        <f>C17+C18+C19</f>
        <v>18374</v>
      </c>
      <c r="D16" s="14">
        <f>D17+D18+D19</f>
        <v>19392</v>
      </c>
      <c r="E16" s="14">
        <f>E17+E18+E19</f>
        <v>2684</v>
      </c>
      <c r="F16" s="14">
        <f aca="true" t="shared" si="5" ref="F16:M16">F17+F18+F19</f>
        <v>16318</v>
      </c>
      <c r="G16" s="14">
        <f t="shared" si="5"/>
        <v>26980</v>
      </c>
      <c r="H16" s="14">
        <f t="shared" si="5"/>
        <v>24467</v>
      </c>
      <c r="I16" s="14">
        <f t="shared" si="5"/>
        <v>25097</v>
      </c>
      <c r="J16" s="14">
        <f t="shared" si="5"/>
        <v>17280</v>
      </c>
      <c r="K16" s="14">
        <f t="shared" si="5"/>
        <v>23659</v>
      </c>
      <c r="L16" s="14">
        <f t="shared" si="5"/>
        <v>8314</v>
      </c>
      <c r="M16" s="14">
        <f t="shared" si="5"/>
        <v>4595</v>
      </c>
      <c r="N16" s="12">
        <f t="shared" si="2"/>
        <v>214775</v>
      </c>
    </row>
    <row r="17" spans="1:25" ht="18.75" customHeight="1">
      <c r="A17" s="15" t="s">
        <v>16</v>
      </c>
      <c r="B17" s="14">
        <v>18912</v>
      </c>
      <c r="C17" s="14">
        <v>13232</v>
      </c>
      <c r="D17" s="14">
        <v>12554</v>
      </c>
      <c r="E17" s="14">
        <v>1766</v>
      </c>
      <c r="F17" s="14">
        <v>11042</v>
      </c>
      <c r="G17" s="14">
        <v>18581</v>
      </c>
      <c r="H17" s="14">
        <v>16817</v>
      </c>
      <c r="I17" s="14">
        <v>18100</v>
      </c>
      <c r="J17" s="14">
        <v>11880</v>
      </c>
      <c r="K17" s="14">
        <v>16555</v>
      </c>
      <c r="L17" s="14">
        <v>5787</v>
      </c>
      <c r="M17" s="14">
        <v>3041</v>
      </c>
      <c r="N17" s="12">
        <f t="shared" si="2"/>
        <v>148267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8664</v>
      </c>
      <c r="C18" s="14">
        <v>5109</v>
      </c>
      <c r="D18" s="14">
        <v>6834</v>
      </c>
      <c r="E18" s="14">
        <v>918</v>
      </c>
      <c r="F18" s="14">
        <v>5271</v>
      </c>
      <c r="G18" s="14">
        <v>8377</v>
      </c>
      <c r="H18" s="14">
        <v>7630</v>
      </c>
      <c r="I18" s="14">
        <v>6986</v>
      </c>
      <c r="J18" s="14">
        <v>5391</v>
      </c>
      <c r="K18" s="14">
        <v>7093</v>
      </c>
      <c r="L18" s="14">
        <v>2524</v>
      </c>
      <c r="M18" s="14">
        <v>1549</v>
      </c>
      <c r="N18" s="12">
        <f t="shared" si="2"/>
        <v>66346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39</v>
      </c>
      <c r="C19" s="14">
        <v>33</v>
      </c>
      <c r="D19" s="14">
        <v>4</v>
      </c>
      <c r="E19" s="14">
        <v>0</v>
      </c>
      <c r="F19" s="14">
        <v>5</v>
      </c>
      <c r="G19" s="14">
        <v>22</v>
      </c>
      <c r="H19" s="14">
        <v>20</v>
      </c>
      <c r="I19" s="14">
        <v>11</v>
      </c>
      <c r="J19" s="14">
        <v>9</v>
      </c>
      <c r="K19" s="14">
        <v>11</v>
      </c>
      <c r="L19" s="14">
        <v>3</v>
      </c>
      <c r="M19" s="14">
        <v>5</v>
      </c>
      <c r="N19" s="12">
        <f t="shared" si="2"/>
        <v>162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147162</v>
      </c>
      <c r="C20" s="18">
        <f>C21+C22+C23</f>
        <v>87744</v>
      </c>
      <c r="D20" s="18">
        <f>D21+D22+D23</f>
        <v>82182</v>
      </c>
      <c r="E20" s="18">
        <f>E21+E22+E23</f>
        <v>12283</v>
      </c>
      <c r="F20" s="18">
        <f aca="true" t="shared" si="6" ref="F20:M20">F21+F22+F23</f>
        <v>72547</v>
      </c>
      <c r="G20" s="18">
        <f t="shared" si="6"/>
        <v>113340</v>
      </c>
      <c r="H20" s="18">
        <f t="shared" si="6"/>
        <v>121287</v>
      </c>
      <c r="I20" s="18">
        <f t="shared" si="6"/>
        <v>113749</v>
      </c>
      <c r="J20" s="18">
        <f t="shared" si="6"/>
        <v>75189</v>
      </c>
      <c r="K20" s="18">
        <f t="shared" si="6"/>
        <v>112071</v>
      </c>
      <c r="L20" s="18">
        <f t="shared" si="6"/>
        <v>42480</v>
      </c>
      <c r="M20" s="18">
        <f t="shared" si="6"/>
        <v>24905</v>
      </c>
      <c r="N20" s="12">
        <f aca="true" t="shared" si="7" ref="N20:N26">SUM(B20:M20)</f>
        <v>1004939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82106</v>
      </c>
      <c r="C21" s="14">
        <v>52248</v>
      </c>
      <c r="D21" s="14">
        <v>47395</v>
      </c>
      <c r="E21" s="14">
        <v>7343</v>
      </c>
      <c r="F21" s="14">
        <v>41722</v>
      </c>
      <c r="G21" s="14">
        <v>66271</v>
      </c>
      <c r="H21" s="14">
        <v>72146</v>
      </c>
      <c r="I21" s="14">
        <v>66331</v>
      </c>
      <c r="J21" s="14">
        <v>42136</v>
      </c>
      <c r="K21" s="14">
        <v>61673</v>
      </c>
      <c r="L21" s="14">
        <v>23458</v>
      </c>
      <c r="M21" s="14">
        <v>13373</v>
      </c>
      <c r="N21" s="12">
        <f t="shared" si="7"/>
        <v>576202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63899</v>
      </c>
      <c r="C22" s="14">
        <v>34555</v>
      </c>
      <c r="D22" s="14">
        <v>34215</v>
      </c>
      <c r="E22" s="14">
        <v>4811</v>
      </c>
      <c r="F22" s="14">
        <v>30068</v>
      </c>
      <c r="G22" s="14">
        <v>45639</v>
      </c>
      <c r="H22" s="14">
        <v>47986</v>
      </c>
      <c r="I22" s="14">
        <v>46729</v>
      </c>
      <c r="J22" s="14">
        <v>32364</v>
      </c>
      <c r="K22" s="14">
        <v>49594</v>
      </c>
      <c r="L22" s="14">
        <v>18652</v>
      </c>
      <c r="M22" s="14">
        <v>11355</v>
      </c>
      <c r="N22" s="12">
        <f t="shared" si="7"/>
        <v>419867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1157</v>
      </c>
      <c r="C23" s="14">
        <v>941</v>
      </c>
      <c r="D23" s="14">
        <v>572</v>
      </c>
      <c r="E23" s="14">
        <v>129</v>
      </c>
      <c r="F23" s="14">
        <v>757</v>
      </c>
      <c r="G23" s="14">
        <v>1430</v>
      </c>
      <c r="H23" s="14">
        <v>1155</v>
      </c>
      <c r="I23" s="14">
        <v>689</v>
      </c>
      <c r="J23" s="14">
        <v>689</v>
      </c>
      <c r="K23" s="14">
        <v>804</v>
      </c>
      <c r="L23" s="14">
        <v>370</v>
      </c>
      <c r="M23" s="14">
        <v>177</v>
      </c>
      <c r="N23" s="12">
        <f t="shared" si="7"/>
        <v>8870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110271</v>
      </c>
      <c r="C24" s="14">
        <f>C25+C26</f>
        <v>81901</v>
      </c>
      <c r="D24" s="14">
        <f>D25+D26</f>
        <v>79801</v>
      </c>
      <c r="E24" s="14">
        <f>E25+E26</f>
        <v>14679</v>
      </c>
      <c r="F24" s="14">
        <f aca="true" t="shared" si="8" ref="F24:M24">F25+F26</f>
        <v>77788</v>
      </c>
      <c r="G24" s="14">
        <f t="shared" si="8"/>
        <v>118609</v>
      </c>
      <c r="H24" s="14">
        <f t="shared" si="8"/>
        <v>105259</v>
      </c>
      <c r="I24" s="14">
        <f t="shared" si="8"/>
        <v>78659</v>
      </c>
      <c r="J24" s="14">
        <f t="shared" si="8"/>
        <v>63042</v>
      </c>
      <c r="K24" s="14">
        <f t="shared" si="8"/>
        <v>65166</v>
      </c>
      <c r="L24" s="14">
        <f t="shared" si="8"/>
        <v>21110</v>
      </c>
      <c r="M24" s="14">
        <f t="shared" si="8"/>
        <v>11909</v>
      </c>
      <c r="N24" s="12">
        <f t="shared" si="7"/>
        <v>828194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79271</v>
      </c>
      <c r="C25" s="14">
        <v>62124</v>
      </c>
      <c r="D25" s="14">
        <v>59171</v>
      </c>
      <c r="E25" s="14">
        <v>11410</v>
      </c>
      <c r="F25" s="14">
        <v>57126</v>
      </c>
      <c r="G25" s="14">
        <v>89573</v>
      </c>
      <c r="H25" s="14">
        <v>82069</v>
      </c>
      <c r="I25" s="14">
        <v>58181</v>
      </c>
      <c r="J25" s="14">
        <v>48871</v>
      </c>
      <c r="K25" s="14">
        <v>48370</v>
      </c>
      <c r="L25" s="14">
        <v>16131</v>
      </c>
      <c r="M25" s="14">
        <v>8218</v>
      </c>
      <c r="N25" s="12">
        <f t="shared" si="7"/>
        <v>620515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31000</v>
      </c>
      <c r="C26" s="14">
        <v>19777</v>
      </c>
      <c r="D26" s="14">
        <v>20630</v>
      </c>
      <c r="E26" s="14">
        <v>3269</v>
      </c>
      <c r="F26" s="14">
        <v>20662</v>
      </c>
      <c r="G26" s="14">
        <v>29036</v>
      </c>
      <c r="H26" s="14">
        <v>23190</v>
      </c>
      <c r="I26" s="14">
        <v>20478</v>
      </c>
      <c r="J26" s="14">
        <v>14171</v>
      </c>
      <c r="K26" s="14">
        <v>16796</v>
      </c>
      <c r="L26" s="14">
        <v>4979</v>
      </c>
      <c r="M26" s="14">
        <v>3691</v>
      </c>
      <c r="N26" s="12">
        <f t="shared" si="7"/>
        <v>207679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1028445.4419368999</v>
      </c>
      <c r="C36" s="61">
        <f aca="true" t="shared" si="11" ref="C36:M36">C37+C38+C39+C40</f>
        <v>706623.5408635</v>
      </c>
      <c r="D36" s="61">
        <f t="shared" si="11"/>
        <v>685736.38136115</v>
      </c>
      <c r="E36" s="61">
        <f t="shared" si="11"/>
        <v>139843.9462632</v>
      </c>
      <c r="F36" s="61">
        <f t="shared" si="11"/>
        <v>669065.4538496501</v>
      </c>
      <c r="G36" s="61">
        <f t="shared" si="11"/>
        <v>843895.5786000001</v>
      </c>
      <c r="H36" s="61">
        <f t="shared" si="11"/>
        <v>924018.5696</v>
      </c>
      <c r="I36" s="61">
        <f t="shared" si="11"/>
        <v>804427.796405</v>
      </c>
      <c r="J36" s="61">
        <f t="shared" si="11"/>
        <v>643161.5676142</v>
      </c>
      <c r="K36" s="61">
        <f t="shared" si="11"/>
        <v>754115.02552272</v>
      </c>
      <c r="L36" s="61">
        <f t="shared" si="11"/>
        <v>360047.65461520996</v>
      </c>
      <c r="M36" s="61">
        <f t="shared" si="11"/>
        <v>214246.68408192002</v>
      </c>
      <c r="N36" s="61">
        <f>N37+N38+N39+N40</f>
        <v>7773627.6407134505</v>
      </c>
    </row>
    <row r="37" spans="1:14" ht="18.75" customHeight="1">
      <c r="A37" s="58" t="s">
        <v>55</v>
      </c>
      <c r="B37" s="55">
        <f aca="true" t="shared" si="12" ref="B37:M37">B29*B7</f>
        <v>1028327.538</v>
      </c>
      <c r="C37" s="55">
        <f t="shared" si="12"/>
        <v>706345.8428</v>
      </c>
      <c r="D37" s="55">
        <f t="shared" si="12"/>
        <v>675510.3004</v>
      </c>
      <c r="E37" s="55">
        <f t="shared" si="12"/>
        <v>139545.4973</v>
      </c>
      <c r="F37" s="55">
        <f t="shared" si="12"/>
        <v>668911.087</v>
      </c>
      <c r="G37" s="55">
        <f t="shared" si="12"/>
        <v>843794.1745000001</v>
      </c>
      <c r="H37" s="55">
        <f t="shared" si="12"/>
        <v>923751.576</v>
      </c>
      <c r="I37" s="55">
        <f t="shared" si="12"/>
        <v>804264.41</v>
      </c>
      <c r="J37" s="55">
        <f t="shared" si="12"/>
        <v>642936.0886</v>
      </c>
      <c r="K37" s="55">
        <f t="shared" si="12"/>
        <v>753792.2293</v>
      </c>
      <c r="L37" s="55">
        <f t="shared" si="12"/>
        <v>359857.0733</v>
      </c>
      <c r="M37" s="55">
        <f t="shared" si="12"/>
        <v>214179.8526</v>
      </c>
      <c r="N37" s="57">
        <f>SUM(B37:M37)</f>
        <v>7761215.6698</v>
      </c>
    </row>
    <row r="38" spans="1:14" ht="18.75" customHeight="1">
      <c r="A38" s="58" t="s">
        <v>56</v>
      </c>
      <c r="B38" s="55">
        <f aca="true" t="shared" si="13" ref="B38:M38">B30*B7</f>
        <v>-3139.1760631</v>
      </c>
      <c r="C38" s="55">
        <f t="shared" si="13"/>
        <v>-2114.8219365</v>
      </c>
      <c r="D38" s="55">
        <f t="shared" si="13"/>
        <v>-2065.8190388499997</v>
      </c>
      <c r="E38" s="55">
        <f t="shared" si="13"/>
        <v>-347.8310368</v>
      </c>
      <c r="F38" s="55">
        <f t="shared" si="13"/>
        <v>-2007.0331503500001</v>
      </c>
      <c r="G38" s="55">
        <f t="shared" si="13"/>
        <v>-2560.7559</v>
      </c>
      <c r="H38" s="55">
        <f t="shared" si="13"/>
        <v>-2630.5664</v>
      </c>
      <c r="I38" s="55">
        <f t="shared" si="13"/>
        <v>-2383.213595</v>
      </c>
      <c r="J38" s="55">
        <f t="shared" si="13"/>
        <v>-1893.1209858</v>
      </c>
      <c r="K38" s="55">
        <f t="shared" si="13"/>
        <v>-2279.4437772799997</v>
      </c>
      <c r="L38" s="55">
        <f t="shared" si="13"/>
        <v>-1080.57868479</v>
      </c>
      <c r="M38" s="55">
        <f t="shared" si="13"/>
        <v>-652.20851808</v>
      </c>
      <c r="N38" s="25">
        <f>SUM(B38:M38)</f>
        <v>-23154.56908655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10130.5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10130.5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-106783.8</v>
      </c>
      <c r="C42" s="25">
        <f aca="true" t="shared" si="15" ref="C42:M42">+C43+C46+C54+C55</f>
        <v>-100924.2</v>
      </c>
      <c r="D42" s="25">
        <f t="shared" si="15"/>
        <v>-71257.6</v>
      </c>
      <c r="E42" s="25">
        <f t="shared" si="15"/>
        <v>-9931.6</v>
      </c>
      <c r="F42" s="25">
        <f t="shared" si="15"/>
        <v>-59827.2</v>
      </c>
      <c r="G42" s="25">
        <f t="shared" si="15"/>
        <v>-109675.6</v>
      </c>
      <c r="H42" s="25">
        <f t="shared" si="15"/>
        <v>-132217.2</v>
      </c>
      <c r="I42" s="25">
        <f t="shared" si="15"/>
        <v>-70402.6</v>
      </c>
      <c r="J42" s="25">
        <f t="shared" si="15"/>
        <v>-83470.8</v>
      </c>
      <c r="K42" s="25">
        <f t="shared" si="15"/>
        <v>-70904.2</v>
      </c>
      <c r="L42" s="25">
        <f t="shared" si="15"/>
        <v>-44125.6</v>
      </c>
      <c r="M42" s="25">
        <f t="shared" si="15"/>
        <v>-28006</v>
      </c>
      <c r="N42" s="25">
        <f>+N43+N46+N54+N55</f>
        <v>-887526.3999999999</v>
      </c>
    </row>
    <row r="43" spans="1:14" ht="18.75" customHeight="1">
      <c r="A43" s="17" t="s">
        <v>60</v>
      </c>
      <c r="B43" s="26">
        <f>B44+B45</f>
        <v>-106783.8</v>
      </c>
      <c r="C43" s="26">
        <f>C44+C45</f>
        <v>-100924.2</v>
      </c>
      <c r="D43" s="26">
        <f>D44+D45</f>
        <v>-71257.6</v>
      </c>
      <c r="E43" s="26">
        <f>E44+E45</f>
        <v>-9431.6</v>
      </c>
      <c r="F43" s="26">
        <f aca="true" t="shared" si="16" ref="F43:M43">F44+F45</f>
        <v>-59827.2</v>
      </c>
      <c r="G43" s="26">
        <f t="shared" si="16"/>
        <v>-109675.6</v>
      </c>
      <c r="H43" s="26">
        <f t="shared" si="16"/>
        <v>-132217.2</v>
      </c>
      <c r="I43" s="26">
        <f t="shared" si="16"/>
        <v>-70402.6</v>
      </c>
      <c r="J43" s="26">
        <f t="shared" si="16"/>
        <v>-83470.8</v>
      </c>
      <c r="K43" s="26">
        <f t="shared" si="16"/>
        <v>-70904.2</v>
      </c>
      <c r="L43" s="26">
        <f t="shared" si="16"/>
        <v>-44125.6</v>
      </c>
      <c r="M43" s="26">
        <f t="shared" si="16"/>
        <v>-28006</v>
      </c>
      <c r="N43" s="25">
        <f aca="true" t="shared" si="17" ref="N43:N55">SUM(B43:M43)</f>
        <v>-887026.3999999999</v>
      </c>
    </row>
    <row r="44" spans="1:25" ht="18.75" customHeight="1">
      <c r="A44" s="13" t="s">
        <v>61</v>
      </c>
      <c r="B44" s="20">
        <f>ROUND(-B9*$D$3,2)</f>
        <v>-106783.8</v>
      </c>
      <c r="C44" s="20">
        <f>ROUND(-C9*$D$3,2)</f>
        <v>-100924.2</v>
      </c>
      <c r="D44" s="20">
        <f>ROUND(-D9*$D$3,2)</f>
        <v>-71257.6</v>
      </c>
      <c r="E44" s="20">
        <f>ROUND(-E9*$D$3,2)</f>
        <v>-9431.6</v>
      </c>
      <c r="F44" s="20">
        <f aca="true" t="shared" si="18" ref="F44:M44">ROUND(-F9*$D$3,2)</f>
        <v>-59827.2</v>
      </c>
      <c r="G44" s="20">
        <f t="shared" si="18"/>
        <v>-109675.6</v>
      </c>
      <c r="H44" s="20">
        <f t="shared" si="18"/>
        <v>-132217.2</v>
      </c>
      <c r="I44" s="20">
        <f t="shared" si="18"/>
        <v>-70402.6</v>
      </c>
      <c r="J44" s="20">
        <f t="shared" si="18"/>
        <v>-83470.8</v>
      </c>
      <c r="K44" s="20">
        <f t="shared" si="18"/>
        <v>-70904.2</v>
      </c>
      <c r="L44" s="20">
        <f t="shared" si="18"/>
        <v>-44125.6</v>
      </c>
      <c r="M44" s="20">
        <f t="shared" si="18"/>
        <v>-28006</v>
      </c>
      <c r="N44" s="47">
        <f t="shared" si="17"/>
        <v>-887026.3999999999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921661.6419368999</v>
      </c>
      <c r="C57" s="29">
        <f t="shared" si="21"/>
        <v>605699.3408635</v>
      </c>
      <c r="D57" s="29">
        <f t="shared" si="21"/>
        <v>614478.78136115</v>
      </c>
      <c r="E57" s="29">
        <f t="shared" si="21"/>
        <v>129912.34626319999</v>
      </c>
      <c r="F57" s="29">
        <f t="shared" si="21"/>
        <v>609238.2538496502</v>
      </c>
      <c r="G57" s="29">
        <f t="shared" si="21"/>
        <v>734219.9786000001</v>
      </c>
      <c r="H57" s="29">
        <f t="shared" si="21"/>
        <v>791801.3696000001</v>
      </c>
      <c r="I57" s="29">
        <f t="shared" si="21"/>
        <v>734025.196405</v>
      </c>
      <c r="J57" s="29">
        <f t="shared" si="21"/>
        <v>559690.7676141999</v>
      </c>
      <c r="K57" s="29">
        <f t="shared" si="21"/>
        <v>683210.82552272</v>
      </c>
      <c r="L57" s="29">
        <f t="shared" si="21"/>
        <v>315922.05461521</v>
      </c>
      <c r="M57" s="29">
        <f t="shared" si="21"/>
        <v>186240.68408192002</v>
      </c>
      <c r="N57" s="29">
        <f>SUM(B57:M57)</f>
        <v>6886101.24071345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921661.64</v>
      </c>
      <c r="C60" s="36">
        <f aca="true" t="shared" si="22" ref="C60:M60">SUM(C61:C74)</f>
        <v>605699.35</v>
      </c>
      <c r="D60" s="36">
        <f t="shared" si="22"/>
        <v>614478.78</v>
      </c>
      <c r="E60" s="36">
        <f t="shared" si="22"/>
        <v>129912.35</v>
      </c>
      <c r="F60" s="36">
        <f t="shared" si="22"/>
        <v>609238.26</v>
      </c>
      <c r="G60" s="36">
        <f t="shared" si="22"/>
        <v>734219.97</v>
      </c>
      <c r="H60" s="36">
        <f t="shared" si="22"/>
        <v>791801.36</v>
      </c>
      <c r="I60" s="36">
        <f t="shared" si="22"/>
        <v>734025.2</v>
      </c>
      <c r="J60" s="36">
        <f t="shared" si="22"/>
        <v>559690.77</v>
      </c>
      <c r="K60" s="36">
        <f t="shared" si="22"/>
        <v>683210.83</v>
      </c>
      <c r="L60" s="36">
        <f t="shared" si="22"/>
        <v>315922.05</v>
      </c>
      <c r="M60" s="36">
        <f t="shared" si="22"/>
        <v>186240.68</v>
      </c>
      <c r="N60" s="29">
        <f>SUM(N61:N74)</f>
        <v>6886101.239999999</v>
      </c>
    </row>
    <row r="61" spans="1:15" ht="18.75" customHeight="1">
      <c r="A61" s="17" t="s">
        <v>75</v>
      </c>
      <c r="B61" s="36">
        <v>178991.97</v>
      </c>
      <c r="C61" s="36">
        <v>181273.46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360265.43</v>
      </c>
      <c r="O61"/>
    </row>
    <row r="62" spans="1:15" ht="18.75" customHeight="1">
      <c r="A62" s="17" t="s">
        <v>76</v>
      </c>
      <c r="B62" s="36">
        <v>742669.67</v>
      </c>
      <c r="C62" s="36">
        <v>424425.89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1167095.56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614478.78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614478.78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129912.35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129912.35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609238.26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609238.26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734219.97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734219.97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620824.52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620824.52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170976.84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170976.84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734025.2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734025.2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559690.77</v>
      </c>
      <c r="K70" s="35">
        <v>0</v>
      </c>
      <c r="L70" s="35">
        <v>0</v>
      </c>
      <c r="M70" s="35">
        <v>0</v>
      </c>
      <c r="N70" s="29">
        <f t="shared" si="23"/>
        <v>559690.77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683210.83</v>
      </c>
      <c r="L71" s="35">
        <v>0</v>
      </c>
      <c r="M71" s="62"/>
      <c r="N71" s="26">
        <f t="shared" si="23"/>
        <v>683210.83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315922.05</v>
      </c>
      <c r="M72" s="35">
        <v>0</v>
      </c>
      <c r="N72" s="29">
        <f t="shared" si="23"/>
        <v>315922.05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186240.68</v>
      </c>
      <c r="N73" s="26">
        <f t="shared" si="23"/>
        <v>186240.68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2.2732934545580017</v>
      </c>
      <c r="C78" s="45">
        <v>2.2267748865451544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1.9789282173984504</v>
      </c>
      <c r="C79" s="45">
        <v>1.8667008533501899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1.8150567841351823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2.525489792194752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2.1194890087199414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1.6807019563481238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1.9767027119117595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1.9334573276891764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1.919989966955069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2.162658182795214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2.067785107973797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2.4551995923217658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2.405050224309288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2017-02-16T17:23:41Z</dcterms:modified>
  <cp:category/>
  <cp:version/>
  <cp:contentType/>
  <cp:contentStatus/>
</cp:coreProperties>
</file>