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<sst xmlns="http://schemas.openxmlformats.org/spreadsheetml/2006/main" count="105" uniqueCount="103">
  <si>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</si>
  <si>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</si>
  <si>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</si>
  <si>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</si>
  <si>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</si>
  <si>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</si>
  <si>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</si>
  <si>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</si>
  <si>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</si>
  <si>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</si>
  <si>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</si>
  <si>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</si>
  <si>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</si>
  <si>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</si>
  <si>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</si>
  <si>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</si>
  <si>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</si>
  <si>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</si>
  <si>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</si>
  <si>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</si>
  <si>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</si>
  <si>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</si>
  <si>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</si>
  <si>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</si>
  <si>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</si>
  <si>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</si>
  <si>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</si>
  <si>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</si>
  <si>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</si>
  <si>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</si>
  <si>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</si>
  <si>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</si>
  <si>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</si>
  <si>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</si>
  <si>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</si>
  <si>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</si>
  <si>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</si>
  <si>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</si>
  <si>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</si>
  <si>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</si>
  <si>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</si>
  <si>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</si>
  <si>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</si>
  <si>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</si>
  <si>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</si>
  <si>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</si>
  <si>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</si>
  <si>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</si>
  <si>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</si>
  <si>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</si>
  <si>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</si>
  <si>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</si>
  <si>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</si>
  <si>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</si>
  <si>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</si>
  <si>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</si>
  <si>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</si>
  <si>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</si>
  <si>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</si>
  <si>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</si>
  <si>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</si>
  <si>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</si>
  <si>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</si>
  <si>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</si>
  <si>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</si>
  <si>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</si>
  <si>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</si>
  <si>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</si>
  <si>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</si>
  <si>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</si>
  <si>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</si>
  <si>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</si>
  <si>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</si>
  <si>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</si>
  <si>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</si>
  <si>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</si>
  <si>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</si>
  <si>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</si>
  <si>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</si>
  <si>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</si>
  <si>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</si>
  <si>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</si>
  <si>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</si>
  <si>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</si>
  <si>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</si>
  <si>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</si>
  <si>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</si>
  <si>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</si>
  <si>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</si>
  <si>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</si>
  <si>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</si>
  <si>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</si>
  <si>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</si>
  <si>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</si>
  <si>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</si>
  <si>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</si>
  <si>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</si>
  <si>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</si>
  <si>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</si>
  <si>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</si>
  <si>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</si>
  <si>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</si>
  <si>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04/02/17 - VENCIMENTO 16/02/17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</si>
</sst>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349868</v>
      </c>
      <c r="C7" s="10">
        <f>C8+C20+C24</f>
        <v>237273</v>
      </c>
      <c r="D7" s="10">
        <f>D8+D20+D24</f>
        <v>283456</v>
      </c>
      <c r="E7" s="10">
        <f>E8+E20+E24</f>
        <v>43915</v>
      </c>
      <c r="F7" s="10">
        <f aca="true" t="shared" si="0" ref="F7:M7">F8+F20+F24</f>
        <v>223151</v>
      </c>
      <c r="G7" s="10">
        <f t="shared" si="0"/>
        <v>349107</v>
      </c>
      <c r="H7" s="10">
        <f t="shared" si="0"/>
        <v>322845</v>
      </c>
      <c r="I7" s="10">
        <f t="shared" si="0"/>
        <v>298718</v>
      </c>
      <c r="J7" s="10">
        <f t="shared" si="0"/>
        <v>209827</v>
      </c>
      <c r="K7" s="10">
        <f t="shared" si="0"/>
        <v>281129</v>
      </c>
      <c r="L7" s="10">
        <f t="shared" si="0"/>
        <v>91845</v>
      </c>
      <c r="M7" s="10">
        <f t="shared" si="0"/>
        <v>54341</v>
      </c>
      <c r="N7" s="10">
        <f>+N8+N20+N24</f>
        <v>2745475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181616</v>
      </c>
      <c r="C8" s="12">
        <f>+C9+C12+C16</f>
        <v>131192</v>
      </c>
      <c r="D8" s="12">
        <f>+D9+D12+D16</f>
        <v>163391</v>
      </c>
      <c r="E8" s="12">
        <f>+E9+E12+E16</f>
        <v>23593</v>
      </c>
      <c r="F8" s="12">
        <f aca="true" t="shared" si="1" ref="F8:M8">+F9+F12+F16</f>
        <v>119807</v>
      </c>
      <c r="G8" s="12">
        <f t="shared" si="1"/>
        <v>192603</v>
      </c>
      <c r="H8" s="12">
        <f t="shared" si="1"/>
        <v>174622</v>
      </c>
      <c r="I8" s="12">
        <f t="shared" si="1"/>
        <v>165534</v>
      </c>
      <c r="J8" s="12">
        <f t="shared" si="1"/>
        <v>119249</v>
      </c>
      <c r="K8" s="12">
        <f t="shared" si="1"/>
        <v>154200</v>
      </c>
      <c r="L8" s="12">
        <f t="shared" si="1"/>
        <v>54114</v>
      </c>
      <c r="M8" s="12">
        <f t="shared" si="1"/>
        <v>33888</v>
      </c>
      <c r="N8" s="12">
        <f>SUM(B8:M8)</f>
        <v>1513809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21929</v>
      </c>
      <c r="C9" s="14">
        <v>20022</v>
      </c>
      <c r="D9" s="14">
        <v>16426</v>
      </c>
      <c r="E9" s="14">
        <v>2084</v>
      </c>
      <c r="F9" s="14">
        <v>12384</v>
      </c>
      <c r="G9" s="14">
        <v>23785</v>
      </c>
      <c r="H9" s="14">
        <v>27463</v>
      </c>
      <c r="I9" s="14">
        <v>14933</v>
      </c>
      <c r="J9" s="14">
        <v>17390</v>
      </c>
      <c r="K9" s="14">
        <v>16546</v>
      </c>
      <c r="L9" s="14">
        <v>7485</v>
      </c>
      <c r="M9" s="14">
        <v>4916</v>
      </c>
      <c r="N9" s="12">
        <f aca="true" t="shared" si="2" ref="N9:N19">SUM(B9:M9)</f>
        <v>185363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21929</v>
      </c>
      <c r="C10" s="14">
        <f>+C9-C11</f>
        <v>20022</v>
      </c>
      <c r="D10" s="14">
        <f>+D9-D11</f>
        <v>16426</v>
      </c>
      <c r="E10" s="14">
        <f>+E9-E11</f>
        <v>2084</v>
      </c>
      <c r="F10" s="14">
        <f aca="true" t="shared" si="3" ref="F10:M10">+F9-F11</f>
        <v>12384</v>
      </c>
      <c r="G10" s="14">
        <f t="shared" si="3"/>
        <v>23785</v>
      </c>
      <c r="H10" s="14">
        <f t="shared" si="3"/>
        <v>27463</v>
      </c>
      <c r="I10" s="14">
        <f t="shared" si="3"/>
        <v>14933</v>
      </c>
      <c r="J10" s="14">
        <f t="shared" si="3"/>
        <v>17390</v>
      </c>
      <c r="K10" s="14">
        <f t="shared" si="3"/>
        <v>16546</v>
      </c>
      <c r="L10" s="14">
        <f t="shared" si="3"/>
        <v>7485</v>
      </c>
      <c r="M10" s="14">
        <f t="shared" si="3"/>
        <v>4916</v>
      </c>
      <c r="N10" s="12">
        <f t="shared" si="2"/>
        <v>185363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135890</v>
      </c>
      <c r="C12" s="14">
        <f>C13+C14+C15</f>
        <v>96411</v>
      </c>
      <c r="D12" s="14">
        <f>D13+D14+D15</f>
        <v>128470</v>
      </c>
      <c r="E12" s="14">
        <f>E13+E14+E15</f>
        <v>18836</v>
      </c>
      <c r="F12" s="14">
        <f aca="true" t="shared" si="4" ref="F12:M12">F13+F14+F15</f>
        <v>93271</v>
      </c>
      <c r="G12" s="14">
        <f t="shared" si="4"/>
        <v>145451</v>
      </c>
      <c r="H12" s="14">
        <f t="shared" si="4"/>
        <v>126292</v>
      </c>
      <c r="I12" s="14">
        <f t="shared" si="4"/>
        <v>128718</v>
      </c>
      <c r="J12" s="14">
        <f t="shared" si="4"/>
        <v>86375</v>
      </c>
      <c r="K12" s="14">
        <f t="shared" si="4"/>
        <v>114660</v>
      </c>
      <c r="L12" s="14">
        <f t="shared" si="4"/>
        <v>40330</v>
      </c>
      <c r="M12" s="14">
        <f t="shared" si="4"/>
        <v>25576</v>
      </c>
      <c r="N12" s="12">
        <f t="shared" si="2"/>
        <v>1140280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69852</v>
      </c>
      <c r="C13" s="14">
        <v>51715</v>
      </c>
      <c r="D13" s="14">
        <v>64135</v>
      </c>
      <c r="E13" s="14">
        <v>9720</v>
      </c>
      <c r="F13" s="14">
        <v>47544</v>
      </c>
      <c r="G13" s="14">
        <v>75600</v>
      </c>
      <c r="H13" s="14">
        <v>67386</v>
      </c>
      <c r="I13" s="14">
        <v>67460</v>
      </c>
      <c r="J13" s="14">
        <v>43568</v>
      </c>
      <c r="K13" s="14">
        <v>56809</v>
      </c>
      <c r="L13" s="14">
        <v>19613</v>
      </c>
      <c r="M13" s="14">
        <v>12287</v>
      </c>
      <c r="N13" s="12">
        <f t="shared" si="2"/>
        <v>585689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65115</v>
      </c>
      <c r="C14" s="14">
        <v>43720</v>
      </c>
      <c r="D14" s="14">
        <v>63577</v>
      </c>
      <c r="E14" s="14">
        <v>8946</v>
      </c>
      <c r="F14" s="14">
        <v>44943</v>
      </c>
      <c r="G14" s="14">
        <v>68102</v>
      </c>
      <c r="H14" s="14">
        <v>57737</v>
      </c>
      <c r="I14" s="14">
        <v>60601</v>
      </c>
      <c r="J14" s="14">
        <v>42066</v>
      </c>
      <c r="K14" s="14">
        <v>57152</v>
      </c>
      <c r="L14" s="14">
        <v>20403</v>
      </c>
      <c r="M14" s="14">
        <v>13147</v>
      </c>
      <c r="N14" s="12">
        <f t="shared" si="2"/>
        <v>545509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923</v>
      </c>
      <c r="C15" s="14">
        <v>976</v>
      </c>
      <c r="D15" s="14">
        <v>758</v>
      </c>
      <c r="E15" s="14">
        <v>170</v>
      </c>
      <c r="F15" s="14">
        <v>784</v>
      </c>
      <c r="G15" s="14">
        <v>1749</v>
      </c>
      <c r="H15" s="14">
        <v>1169</v>
      </c>
      <c r="I15" s="14">
        <v>657</v>
      </c>
      <c r="J15" s="14">
        <v>741</v>
      </c>
      <c r="K15" s="14">
        <v>699</v>
      </c>
      <c r="L15" s="14">
        <v>314</v>
      </c>
      <c r="M15" s="14">
        <v>142</v>
      </c>
      <c r="N15" s="12">
        <f t="shared" si="2"/>
        <v>9082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23797</v>
      </c>
      <c r="C16" s="14">
        <f>C17+C18+C19</f>
        <v>14759</v>
      </c>
      <c r="D16" s="14">
        <f>D17+D18+D19</f>
        <v>18495</v>
      </c>
      <c r="E16" s="14">
        <f>E17+E18+E19</f>
        <v>2673</v>
      </c>
      <c r="F16" s="14">
        <f aca="true" t="shared" si="5" ref="F16:M16">F17+F18+F19</f>
        <v>14152</v>
      </c>
      <c r="G16" s="14">
        <f t="shared" si="5"/>
        <v>23367</v>
      </c>
      <c r="H16" s="14">
        <f t="shared" si="5"/>
        <v>20867</v>
      </c>
      <c r="I16" s="14">
        <f t="shared" si="5"/>
        <v>21883</v>
      </c>
      <c r="J16" s="14">
        <f t="shared" si="5"/>
        <v>15484</v>
      </c>
      <c r="K16" s="14">
        <f t="shared" si="5"/>
        <v>22994</v>
      </c>
      <c r="L16" s="14">
        <f t="shared" si="5"/>
        <v>6299</v>
      </c>
      <c r="M16" s="14">
        <f t="shared" si="5"/>
        <v>3396</v>
      </c>
      <c r="N16" s="12">
        <f t="shared" si="2"/>
        <v>188166</v>
      </c>
    </row>
    <row r="17" spans="1:25" ht="18.75" customHeight="1">
      <c r="A17" s="15" t="s">
        <v>16</v>
      </c>
      <c r="B17" s="14">
        <v>15198</v>
      </c>
      <c r="C17" s="14">
        <v>9749</v>
      </c>
      <c r="D17" s="14">
        <v>10762</v>
      </c>
      <c r="E17" s="14">
        <v>1674</v>
      </c>
      <c r="F17" s="14">
        <v>8925</v>
      </c>
      <c r="G17" s="14">
        <v>14929</v>
      </c>
      <c r="H17" s="14">
        <v>13277</v>
      </c>
      <c r="I17" s="14">
        <v>14389</v>
      </c>
      <c r="J17" s="14">
        <v>9749</v>
      </c>
      <c r="K17" s="14">
        <v>14790</v>
      </c>
      <c r="L17" s="14">
        <v>3833</v>
      </c>
      <c r="M17" s="14">
        <v>1981</v>
      </c>
      <c r="N17" s="12">
        <f t="shared" si="2"/>
        <v>119256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8583</v>
      </c>
      <c r="C18" s="14">
        <v>4986</v>
      </c>
      <c r="D18" s="14">
        <v>7719</v>
      </c>
      <c r="E18" s="14">
        <v>999</v>
      </c>
      <c r="F18" s="14">
        <v>5224</v>
      </c>
      <c r="G18" s="14">
        <v>8422</v>
      </c>
      <c r="H18" s="14">
        <v>7581</v>
      </c>
      <c r="I18" s="14">
        <v>7488</v>
      </c>
      <c r="J18" s="14">
        <v>5731</v>
      </c>
      <c r="K18" s="14">
        <v>8193</v>
      </c>
      <c r="L18" s="14">
        <v>2462</v>
      </c>
      <c r="M18" s="14">
        <v>1408</v>
      </c>
      <c r="N18" s="12">
        <f t="shared" si="2"/>
        <v>68796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16</v>
      </c>
      <c r="C19" s="14">
        <v>24</v>
      </c>
      <c r="D19" s="14">
        <v>14</v>
      </c>
      <c r="E19" s="14">
        <v>0</v>
      </c>
      <c r="F19" s="14">
        <v>3</v>
      </c>
      <c r="G19" s="14">
        <v>16</v>
      </c>
      <c r="H19" s="14">
        <v>9</v>
      </c>
      <c r="I19" s="14">
        <v>6</v>
      </c>
      <c r="J19" s="14">
        <v>4</v>
      </c>
      <c r="K19" s="14">
        <v>11</v>
      </c>
      <c r="L19" s="14">
        <v>4</v>
      </c>
      <c r="M19" s="14">
        <v>7</v>
      </c>
      <c r="N19" s="12">
        <f t="shared" si="2"/>
        <v>114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97898</v>
      </c>
      <c r="C20" s="18">
        <f>C21+C22+C23</f>
        <v>55857</v>
      </c>
      <c r="D20" s="18">
        <f>D21+D22+D23</f>
        <v>63769</v>
      </c>
      <c r="E20" s="18">
        <f>E21+E22+E23</f>
        <v>9731</v>
      </c>
      <c r="F20" s="18">
        <f aca="true" t="shared" si="6" ref="F20:M20">F21+F22+F23</f>
        <v>51772</v>
      </c>
      <c r="G20" s="18">
        <f t="shared" si="6"/>
        <v>78794</v>
      </c>
      <c r="H20" s="18">
        <f t="shared" si="6"/>
        <v>80311</v>
      </c>
      <c r="I20" s="18">
        <f t="shared" si="6"/>
        <v>80997</v>
      </c>
      <c r="J20" s="18">
        <f t="shared" si="6"/>
        <v>49492</v>
      </c>
      <c r="K20" s="18">
        <f t="shared" si="6"/>
        <v>83059</v>
      </c>
      <c r="L20" s="18">
        <f t="shared" si="6"/>
        <v>25195</v>
      </c>
      <c r="M20" s="18">
        <f t="shared" si="6"/>
        <v>14180</v>
      </c>
      <c r="N20" s="12">
        <f aca="true" t="shared" si="7" ref="N20:N26">SUM(B20:M20)</f>
        <v>691055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53539</v>
      </c>
      <c r="C21" s="14">
        <v>33238</v>
      </c>
      <c r="D21" s="14">
        <v>34372</v>
      </c>
      <c r="E21" s="14">
        <v>5615</v>
      </c>
      <c r="F21" s="14">
        <v>28613</v>
      </c>
      <c r="G21" s="14">
        <v>44294</v>
      </c>
      <c r="H21" s="14">
        <v>46829</v>
      </c>
      <c r="I21" s="14">
        <v>45391</v>
      </c>
      <c r="J21" s="14">
        <v>27142</v>
      </c>
      <c r="K21" s="14">
        <v>43797</v>
      </c>
      <c r="L21" s="14">
        <v>13278</v>
      </c>
      <c r="M21" s="14">
        <v>7435</v>
      </c>
      <c r="N21" s="12">
        <f t="shared" si="7"/>
        <v>383543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43874</v>
      </c>
      <c r="C22" s="14">
        <v>22257</v>
      </c>
      <c r="D22" s="14">
        <v>29111</v>
      </c>
      <c r="E22" s="14">
        <v>4041</v>
      </c>
      <c r="F22" s="14">
        <v>22840</v>
      </c>
      <c r="G22" s="14">
        <v>33862</v>
      </c>
      <c r="H22" s="14">
        <v>33005</v>
      </c>
      <c r="I22" s="14">
        <v>35294</v>
      </c>
      <c r="J22" s="14">
        <v>22063</v>
      </c>
      <c r="K22" s="14">
        <v>38913</v>
      </c>
      <c r="L22" s="14">
        <v>11775</v>
      </c>
      <c r="M22" s="14">
        <v>6682</v>
      </c>
      <c r="N22" s="12">
        <f t="shared" si="7"/>
        <v>303717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485</v>
      </c>
      <c r="C23" s="14">
        <v>362</v>
      </c>
      <c r="D23" s="14">
        <v>286</v>
      </c>
      <c r="E23" s="14">
        <v>75</v>
      </c>
      <c r="F23" s="14">
        <v>319</v>
      </c>
      <c r="G23" s="14">
        <v>638</v>
      </c>
      <c r="H23" s="14">
        <v>477</v>
      </c>
      <c r="I23" s="14">
        <v>312</v>
      </c>
      <c r="J23" s="14">
        <v>287</v>
      </c>
      <c r="K23" s="14">
        <v>349</v>
      </c>
      <c r="L23" s="14">
        <v>142</v>
      </c>
      <c r="M23" s="14">
        <v>63</v>
      </c>
      <c r="N23" s="12">
        <f t="shared" si="7"/>
        <v>3795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70354</v>
      </c>
      <c r="C24" s="14">
        <f>C25+C26</f>
        <v>50224</v>
      </c>
      <c r="D24" s="14">
        <f>D25+D26</f>
        <v>56296</v>
      </c>
      <c r="E24" s="14">
        <f>E25+E26</f>
        <v>10591</v>
      </c>
      <c r="F24" s="14">
        <f aca="true" t="shared" si="8" ref="F24:M24">F25+F26</f>
        <v>51572</v>
      </c>
      <c r="G24" s="14">
        <f t="shared" si="8"/>
        <v>77710</v>
      </c>
      <c r="H24" s="14">
        <f t="shared" si="8"/>
        <v>67912</v>
      </c>
      <c r="I24" s="14">
        <f t="shared" si="8"/>
        <v>52187</v>
      </c>
      <c r="J24" s="14">
        <f t="shared" si="8"/>
        <v>41086</v>
      </c>
      <c r="K24" s="14">
        <f t="shared" si="8"/>
        <v>43870</v>
      </c>
      <c r="L24" s="14">
        <f t="shared" si="8"/>
        <v>12536</v>
      </c>
      <c r="M24" s="14">
        <f t="shared" si="8"/>
        <v>6273</v>
      </c>
      <c r="N24" s="12">
        <f t="shared" si="7"/>
        <v>540611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55652</v>
      </c>
      <c r="C25" s="14">
        <v>40485</v>
      </c>
      <c r="D25" s="14">
        <v>45425</v>
      </c>
      <c r="E25" s="14">
        <v>8665</v>
      </c>
      <c r="F25" s="14">
        <v>41318</v>
      </c>
      <c r="G25" s="14">
        <v>63452</v>
      </c>
      <c r="H25" s="14">
        <v>56830</v>
      </c>
      <c r="I25" s="14">
        <v>42156</v>
      </c>
      <c r="J25" s="14">
        <v>34037</v>
      </c>
      <c r="K25" s="14">
        <v>35839</v>
      </c>
      <c r="L25" s="14">
        <v>10420</v>
      </c>
      <c r="M25" s="14">
        <v>4984</v>
      </c>
      <c r="N25" s="12">
        <f t="shared" si="7"/>
        <v>439263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14702</v>
      </c>
      <c r="C26" s="14">
        <v>9739</v>
      </c>
      <c r="D26" s="14">
        <v>10871</v>
      </c>
      <c r="E26" s="14">
        <v>1926</v>
      </c>
      <c r="F26" s="14">
        <v>10254</v>
      </c>
      <c r="G26" s="14">
        <v>14258</v>
      </c>
      <c r="H26" s="14">
        <v>11082</v>
      </c>
      <c r="I26" s="14">
        <v>10031</v>
      </c>
      <c r="J26" s="14">
        <v>7049</v>
      </c>
      <c r="K26" s="14">
        <v>8031</v>
      </c>
      <c r="L26" s="14">
        <v>2116</v>
      </c>
      <c r="M26" s="14">
        <v>1289</v>
      </c>
      <c r="N26" s="12">
        <f t="shared" si="7"/>
        <v>101348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711041.9542792799</v>
      </c>
      <c r="C36" s="61">
        <f aca="true" t="shared" si="11" ref="C36:M36">C37+C38+C39+C40</f>
        <v>466149.83532649995</v>
      </c>
      <c r="D36" s="61">
        <f t="shared" si="11"/>
        <v>525134.6821728001</v>
      </c>
      <c r="E36" s="61">
        <f t="shared" si="11"/>
        <v>111040.61503599999</v>
      </c>
      <c r="F36" s="61">
        <f t="shared" si="11"/>
        <v>473599.58609955007</v>
      </c>
      <c r="G36" s="61">
        <f t="shared" si="11"/>
        <v>587556.0278</v>
      </c>
      <c r="H36" s="61">
        <f t="shared" si="11"/>
        <v>635964.3205</v>
      </c>
      <c r="I36" s="61">
        <f t="shared" si="11"/>
        <v>574266.5050724</v>
      </c>
      <c r="J36" s="61">
        <f t="shared" si="11"/>
        <v>454407.8955661</v>
      </c>
      <c r="K36" s="61">
        <f t="shared" si="11"/>
        <v>581910.64637904</v>
      </c>
      <c r="L36" s="61">
        <f t="shared" si="11"/>
        <v>225972.83918835002</v>
      </c>
      <c r="M36" s="61">
        <f t="shared" si="11"/>
        <v>130973.25192896</v>
      </c>
      <c r="N36" s="61">
        <f>N37+N38+N39+N40</f>
        <v>5478018.1593489805</v>
      </c>
    </row>
    <row r="37" spans="1:14" ht="18.75" customHeight="1">
      <c r="A37" s="58" t="s">
        <v>55</v>
      </c>
      <c r="B37" s="55">
        <f aca="true" t="shared" si="12" ref="B37:M37">B29*B7</f>
        <v>709952.1455999999</v>
      </c>
      <c r="C37" s="55">
        <f t="shared" si="12"/>
        <v>465149.98919999995</v>
      </c>
      <c r="D37" s="55">
        <f t="shared" si="12"/>
        <v>514415.9488</v>
      </c>
      <c r="E37" s="55">
        <f t="shared" si="12"/>
        <v>110670.19149999999</v>
      </c>
      <c r="F37" s="55">
        <f t="shared" si="12"/>
        <v>472856.96900000004</v>
      </c>
      <c r="G37" s="55">
        <f t="shared" si="12"/>
        <v>586674.3135</v>
      </c>
      <c r="H37" s="55">
        <f t="shared" si="12"/>
        <v>634874.6925</v>
      </c>
      <c r="I37" s="55">
        <f t="shared" si="12"/>
        <v>573419.0728</v>
      </c>
      <c r="J37" s="55">
        <f t="shared" si="12"/>
        <v>453624.99130000005</v>
      </c>
      <c r="K37" s="55">
        <f t="shared" si="12"/>
        <v>581065.5301</v>
      </c>
      <c r="L37" s="55">
        <f t="shared" si="12"/>
        <v>225378.4455</v>
      </c>
      <c r="M37" s="55">
        <f t="shared" si="12"/>
        <v>130652.0663</v>
      </c>
      <c r="N37" s="57">
        <f>SUM(B37:M37)</f>
        <v>5458734.3561</v>
      </c>
    </row>
    <row r="38" spans="1:14" ht="18.75" customHeight="1">
      <c r="A38" s="58" t="s">
        <v>56</v>
      </c>
      <c r="B38" s="55">
        <f aca="true" t="shared" si="13" ref="B38:M38">B30*B7</f>
        <v>-2167.27132072</v>
      </c>
      <c r="C38" s="55">
        <f t="shared" si="13"/>
        <v>-1392.6738735</v>
      </c>
      <c r="D38" s="55">
        <f t="shared" si="13"/>
        <v>-1573.1666272</v>
      </c>
      <c r="E38" s="55">
        <f t="shared" si="13"/>
        <v>-275.856464</v>
      </c>
      <c r="F38" s="55">
        <f t="shared" si="13"/>
        <v>-1418.78290045</v>
      </c>
      <c r="G38" s="55">
        <f t="shared" si="13"/>
        <v>-1780.4457000000002</v>
      </c>
      <c r="H38" s="55">
        <f t="shared" si="13"/>
        <v>-1807.932</v>
      </c>
      <c r="I38" s="55">
        <f t="shared" si="13"/>
        <v>-1699.1677276</v>
      </c>
      <c r="J38" s="55">
        <f t="shared" si="13"/>
        <v>-1335.6957339</v>
      </c>
      <c r="K38" s="55">
        <f t="shared" si="13"/>
        <v>-1757.12372096</v>
      </c>
      <c r="L38" s="55">
        <f t="shared" si="13"/>
        <v>-676.7663116499999</v>
      </c>
      <c r="M38" s="55">
        <f t="shared" si="13"/>
        <v>-397.85437104</v>
      </c>
      <c r="N38" s="25">
        <f>SUM(B38:M38)</f>
        <v>-16282.736751020002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-83330.2</v>
      </c>
      <c r="C42" s="25">
        <f aca="true" t="shared" si="15" ref="C42:M42">+C43+C46+C54+C55</f>
        <v>-76083.6</v>
      </c>
      <c r="D42" s="25">
        <f t="shared" si="15"/>
        <v>-62418.8</v>
      </c>
      <c r="E42" s="25">
        <f t="shared" si="15"/>
        <v>-8419.2</v>
      </c>
      <c r="F42" s="25">
        <f t="shared" si="15"/>
        <v>-47059.2</v>
      </c>
      <c r="G42" s="25">
        <f t="shared" si="15"/>
        <v>-90383</v>
      </c>
      <c r="H42" s="25">
        <f t="shared" si="15"/>
        <v>-104359.4</v>
      </c>
      <c r="I42" s="25">
        <f t="shared" si="15"/>
        <v>-56745.4</v>
      </c>
      <c r="J42" s="25">
        <f t="shared" si="15"/>
        <v>-66082</v>
      </c>
      <c r="K42" s="25">
        <f t="shared" si="15"/>
        <v>-62874.8</v>
      </c>
      <c r="L42" s="25">
        <f t="shared" si="15"/>
        <v>-28443</v>
      </c>
      <c r="M42" s="25">
        <f t="shared" si="15"/>
        <v>-18680.8</v>
      </c>
      <c r="N42" s="25">
        <f>+N43+N46+N54+N55</f>
        <v>-704879.4000000001</v>
      </c>
    </row>
    <row r="43" spans="1:14" ht="18.75" customHeight="1">
      <c r="A43" s="17" t="s">
        <v>60</v>
      </c>
      <c r="B43" s="26">
        <f>B44+B45</f>
        <v>-83330.2</v>
      </c>
      <c r="C43" s="26">
        <f>C44+C45</f>
        <v>-76083.6</v>
      </c>
      <c r="D43" s="26">
        <f>D44+D45</f>
        <v>-62418.8</v>
      </c>
      <c r="E43" s="26">
        <f>E44+E45</f>
        <v>-7919.2</v>
      </c>
      <c r="F43" s="26">
        <f aca="true" t="shared" si="16" ref="F43:M43">F44+F45</f>
        <v>-47059.2</v>
      </c>
      <c r="G43" s="26">
        <f t="shared" si="16"/>
        <v>-90383</v>
      </c>
      <c r="H43" s="26">
        <f t="shared" si="16"/>
        <v>-104359.4</v>
      </c>
      <c r="I43" s="26">
        <f t="shared" si="16"/>
        <v>-56745.4</v>
      </c>
      <c r="J43" s="26">
        <f t="shared" si="16"/>
        <v>-66082</v>
      </c>
      <c r="K43" s="26">
        <f t="shared" si="16"/>
        <v>-62874.8</v>
      </c>
      <c r="L43" s="26">
        <f t="shared" si="16"/>
        <v>-28443</v>
      </c>
      <c r="M43" s="26">
        <f t="shared" si="16"/>
        <v>-18680.8</v>
      </c>
      <c r="N43" s="25">
        <f aca="true" t="shared" si="17" ref="N43:N55">SUM(B43:M43)</f>
        <v>-704379.4000000001</v>
      </c>
    </row>
    <row r="44" spans="1:25" ht="18.75" customHeight="1">
      <c r="A44" s="13" t="s">
        <v>61</v>
      </c>
      <c r="B44" s="20">
        <f>ROUND(-B9*$D$3,2)</f>
        <v>-83330.2</v>
      </c>
      <c r="C44" s="20">
        <f>ROUND(-C9*$D$3,2)</f>
        <v>-76083.6</v>
      </c>
      <c r="D44" s="20">
        <f>ROUND(-D9*$D$3,2)</f>
        <v>-62418.8</v>
      </c>
      <c r="E44" s="20">
        <f>ROUND(-E9*$D$3,2)</f>
        <v>-7919.2</v>
      </c>
      <c r="F44" s="20">
        <f aca="true" t="shared" si="18" ref="F44:M44">ROUND(-F9*$D$3,2)</f>
        <v>-47059.2</v>
      </c>
      <c r="G44" s="20">
        <f t="shared" si="18"/>
        <v>-90383</v>
      </c>
      <c r="H44" s="20">
        <f t="shared" si="18"/>
        <v>-104359.4</v>
      </c>
      <c r="I44" s="20">
        <f t="shared" si="18"/>
        <v>-56745.4</v>
      </c>
      <c r="J44" s="20">
        <f t="shared" si="18"/>
        <v>-66082</v>
      </c>
      <c r="K44" s="20">
        <f t="shared" si="18"/>
        <v>-62874.8</v>
      </c>
      <c r="L44" s="20">
        <f t="shared" si="18"/>
        <v>-28443</v>
      </c>
      <c r="M44" s="20">
        <f t="shared" si="18"/>
        <v>-18680.8</v>
      </c>
      <c r="N44" s="47">
        <f t="shared" si="17"/>
        <v>-704379.4000000001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627711.75427928</v>
      </c>
      <c r="C57" s="29">
        <f t="shared" si="21"/>
        <v>390066.2353264999</v>
      </c>
      <c r="D57" s="29">
        <f t="shared" si="21"/>
        <v>462715.8821728001</v>
      </c>
      <c r="E57" s="29">
        <f t="shared" si="21"/>
        <v>102621.41503599999</v>
      </c>
      <c r="F57" s="29">
        <f t="shared" si="21"/>
        <v>426540.38609955006</v>
      </c>
      <c r="G57" s="29">
        <f t="shared" si="21"/>
        <v>497173.02780000004</v>
      </c>
      <c r="H57" s="29">
        <f t="shared" si="21"/>
        <v>531604.9205</v>
      </c>
      <c r="I57" s="29">
        <f t="shared" si="21"/>
        <v>517521.10507239995</v>
      </c>
      <c r="J57" s="29">
        <f t="shared" si="21"/>
        <v>388325.8955661</v>
      </c>
      <c r="K57" s="29">
        <f t="shared" si="21"/>
        <v>519035.84637904</v>
      </c>
      <c r="L57" s="29">
        <f t="shared" si="21"/>
        <v>197529.83918835002</v>
      </c>
      <c r="M57" s="29">
        <f t="shared" si="21"/>
        <v>112292.45192896</v>
      </c>
      <c r="N57" s="29">
        <f>SUM(B57:M57)</f>
        <v>4773138.75934898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627711.75</v>
      </c>
      <c r="C60" s="36">
        <f aca="true" t="shared" si="22" ref="C60:M60">SUM(C61:C74)</f>
        <v>390066.24</v>
      </c>
      <c r="D60" s="36">
        <f t="shared" si="22"/>
        <v>462715.88</v>
      </c>
      <c r="E60" s="36">
        <f t="shared" si="22"/>
        <v>102621.41</v>
      </c>
      <c r="F60" s="36">
        <f t="shared" si="22"/>
        <v>426540.39</v>
      </c>
      <c r="G60" s="36">
        <f t="shared" si="22"/>
        <v>497173.02</v>
      </c>
      <c r="H60" s="36">
        <f t="shared" si="22"/>
        <v>531604.9199999999</v>
      </c>
      <c r="I60" s="36">
        <f t="shared" si="22"/>
        <v>517521.1</v>
      </c>
      <c r="J60" s="36">
        <f t="shared" si="22"/>
        <v>388325.89</v>
      </c>
      <c r="K60" s="36">
        <f t="shared" si="22"/>
        <v>519035.85</v>
      </c>
      <c r="L60" s="36">
        <f t="shared" si="22"/>
        <v>197529.84</v>
      </c>
      <c r="M60" s="36">
        <f t="shared" si="22"/>
        <v>112292.46</v>
      </c>
      <c r="N60" s="29">
        <f>SUM(N61:N74)</f>
        <v>4773138.75</v>
      </c>
    </row>
    <row r="61" spans="1:15" ht="18.75" customHeight="1">
      <c r="A61" s="17" t="s">
        <v>75</v>
      </c>
      <c r="B61" s="36">
        <v>113712.8</v>
      </c>
      <c r="C61" s="36">
        <v>112748.15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226460.95</v>
      </c>
      <c r="O61"/>
    </row>
    <row r="62" spans="1:15" ht="18.75" customHeight="1">
      <c r="A62" s="17" t="s">
        <v>76</v>
      </c>
      <c r="B62" s="36">
        <v>513998.95</v>
      </c>
      <c r="C62" s="36">
        <v>277318.09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791317.04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462715.88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462715.88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102621.41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102621.41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426540.39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426540.39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497173.02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497173.02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415479.67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415479.67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116125.25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116125.25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517521.1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517521.1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388325.89</v>
      </c>
      <c r="K70" s="35">
        <v>0</v>
      </c>
      <c r="L70" s="35">
        <v>0</v>
      </c>
      <c r="M70" s="35">
        <v>0</v>
      </c>
      <c r="N70" s="29">
        <f t="shared" si="23"/>
        <v>388325.89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519035.85</v>
      </c>
      <c r="L71" s="35">
        <v>0</v>
      </c>
      <c r="M71" s="62"/>
      <c r="N71" s="26">
        <f t="shared" si="23"/>
        <v>519035.85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197529.84</v>
      </c>
      <c r="M72" s="35">
        <v>0</v>
      </c>
      <c r="N72" s="29">
        <f t="shared" si="23"/>
        <v>197529.84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112292.46</v>
      </c>
      <c r="N73" s="26">
        <f t="shared" si="23"/>
        <v>112292.46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2.302717353814941</v>
      </c>
      <c r="C78" s="45">
        <v>2.2436936335946474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1.981656214535878</v>
      </c>
      <c r="C79" s="45">
        <v>1.869985563682333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1.8168752193384514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2.528535011636115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2.1223278681231545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1.6830256276728912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1.9797500812923483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1.936154619918227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1.9224368972489103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2.1656311893421725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2.069906151194078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2.4603717043753064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2.410210557938941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2017-02-15T13:47:44Z</dcterms:modified>
  <cp:category/>
  <cp:version/>
  <cp:contentType/>
  <cp:contentStatus/>
</cp:coreProperties>
</file>