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<sst xmlns="http://schemas.openxmlformats.org/spreadsheetml/2006/main" count="105" uniqueCount="103">
  <si>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</si>
  <si>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</si>
  <si>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</si>
  <si>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</si>
  <si>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</si>
  <si>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</si>
  <si>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</si>
  <si>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</si>
  <si>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</si>
  <si>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</si>
  <si>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</si>
  <si>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</si>
  <si>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</si>
  <si>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</si>
  <si>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</si>
  <si>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</si>
  <si>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</si>
  <si>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</si>
  <si>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</si>
  <si>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</si>
  <si>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</si>
  <si>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</si>
  <si>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</si>
  <si>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</si>
  <si>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</si>
  <si>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</si>
  <si>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</si>
  <si>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</si>
  <si>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</si>
  <si>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</si>
  <si>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</si>
  <si>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</si>
  <si>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</si>
  <si>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</si>
  <si>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</si>
  <si>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</si>
  <si>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</si>
  <si>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</si>
  <si>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</si>
  <si>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</si>
  <si>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</si>
  <si>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</si>
  <si>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</si>
  <si>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</si>
  <si>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</si>
  <si>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</si>
  <si>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</si>
  <si>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</si>
  <si>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</si>
  <si>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</si>
  <si>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</si>
  <si>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</si>
  <si>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</si>
  <si>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</si>
  <si>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</si>
  <si>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</si>
  <si>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</si>
  <si>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</si>
  <si>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</si>
  <si>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</si>
  <si>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</si>
  <si>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</si>
  <si>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</si>
  <si>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</si>
  <si>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</si>
  <si>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</si>
  <si>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</si>
  <si>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</si>
  <si>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</si>
  <si>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</si>
  <si>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</si>
  <si>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</si>
  <si>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</si>
  <si>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</si>
  <si>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</si>
  <si>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</si>
  <si>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</si>
  <si>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</si>
  <si>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</si>
  <si>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</si>
  <si>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</si>
  <si>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</si>
  <si>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</si>
  <si>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</si>
  <si>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</si>
  <si>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</si>
  <si>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</si>
  <si>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</si>
  <si>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</si>
  <si>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</si>
  <si>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</si>
  <si>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</si>
  <si>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</si>
  <si>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</si>
  <si>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</si>
  <si>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</si>
  <si>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</si>
  <si>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</si>
  <si>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</si>
  <si>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</si>
  <si>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</si>
  <si>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</si>
  <si>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03/02/17 - VENCIMENTO 16/02/17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</si>
</sst>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490654</v>
      </c>
      <c r="C7" s="10">
        <f>C8+C20+C24</f>
        <v>361063</v>
      </c>
      <c r="D7" s="10">
        <f>D8+D20+D24</f>
        <v>372907</v>
      </c>
      <c r="E7" s="10">
        <f>E8+E20+E24</f>
        <v>55579</v>
      </c>
      <c r="F7" s="10">
        <f aca="true" t="shared" si="0" ref="F7:M7">F8+F20+F24</f>
        <v>309546</v>
      </c>
      <c r="G7" s="10">
        <f t="shared" si="0"/>
        <v>502477</v>
      </c>
      <c r="H7" s="10">
        <f t="shared" si="0"/>
        <v>463048</v>
      </c>
      <c r="I7" s="10">
        <f t="shared" si="0"/>
        <v>408200</v>
      </c>
      <c r="J7" s="10">
        <f t="shared" si="0"/>
        <v>291503</v>
      </c>
      <c r="K7" s="10">
        <f t="shared" si="0"/>
        <v>355920</v>
      </c>
      <c r="L7" s="10">
        <f t="shared" si="0"/>
        <v>145612</v>
      </c>
      <c r="M7" s="10">
        <f t="shared" si="0"/>
        <v>87678</v>
      </c>
      <c r="N7" s="10">
        <f>+N8+N20+N24</f>
        <v>3844187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249025</v>
      </c>
      <c r="C8" s="12">
        <f>+C9+C12+C16</f>
        <v>194341</v>
      </c>
      <c r="D8" s="12">
        <f>+D9+D12+D16</f>
        <v>214740</v>
      </c>
      <c r="E8" s="12">
        <f>+E9+E12+E16</f>
        <v>29605</v>
      </c>
      <c r="F8" s="12">
        <f aca="true" t="shared" si="1" ref="F8:M8">+F9+F12+F16</f>
        <v>165501</v>
      </c>
      <c r="G8" s="12">
        <f t="shared" si="1"/>
        <v>276007</v>
      </c>
      <c r="H8" s="12">
        <f t="shared" si="1"/>
        <v>243959</v>
      </c>
      <c r="I8" s="12">
        <f t="shared" si="1"/>
        <v>225404</v>
      </c>
      <c r="J8" s="12">
        <f t="shared" si="1"/>
        <v>159800</v>
      </c>
      <c r="K8" s="12">
        <f t="shared" si="1"/>
        <v>186320</v>
      </c>
      <c r="L8" s="12">
        <f t="shared" si="1"/>
        <v>83793</v>
      </c>
      <c r="M8" s="12">
        <f t="shared" si="1"/>
        <v>52302</v>
      </c>
      <c r="N8" s="12">
        <f>SUM(B8:M8)</f>
        <v>2080797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24691</v>
      </c>
      <c r="C9" s="14">
        <v>24402</v>
      </c>
      <c r="D9" s="14">
        <v>16725</v>
      </c>
      <c r="E9" s="14">
        <v>2314</v>
      </c>
      <c r="F9" s="14">
        <v>13672</v>
      </c>
      <c r="G9" s="14">
        <v>26581</v>
      </c>
      <c r="H9" s="14">
        <v>31611</v>
      </c>
      <c r="I9" s="14">
        <v>15765</v>
      </c>
      <c r="J9" s="14">
        <v>19511</v>
      </c>
      <c r="K9" s="14">
        <v>16143</v>
      </c>
      <c r="L9" s="14">
        <v>10304</v>
      </c>
      <c r="M9" s="14">
        <v>6852</v>
      </c>
      <c r="N9" s="12">
        <f aca="true" t="shared" si="2" ref="N9:N19">SUM(B9:M9)</f>
        <v>208571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24691</v>
      </c>
      <c r="C10" s="14">
        <f>+C9-C11</f>
        <v>24402</v>
      </c>
      <c r="D10" s="14">
        <f>+D9-D11</f>
        <v>16725</v>
      </c>
      <c r="E10" s="14">
        <f>+E9-E11</f>
        <v>2314</v>
      </c>
      <c r="F10" s="14">
        <f aca="true" t="shared" si="3" ref="F10:M10">+F9-F11</f>
        <v>13672</v>
      </c>
      <c r="G10" s="14">
        <f t="shared" si="3"/>
        <v>26581</v>
      </c>
      <c r="H10" s="14">
        <f t="shared" si="3"/>
        <v>31611</v>
      </c>
      <c r="I10" s="14">
        <f t="shared" si="3"/>
        <v>15765</v>
      </c>
      <c r="J10" s="14">
        <f t="shared" si="3"/>
        <v>19511</v>
      </c>
      <c r="K10" s="14">
        <f t="shared" si="3"/>
        <v>16143</v>
      </c>
      <c r="L10" s="14">
        <f t="shared" si="3"/>
        <v>10304</v>
      </c>
      <c r="M10" s="14">
        <f t="shared" si="3"/>
        <v>6852</v>
      </c>
      <c r="N10" s="12">
        <f t="shared" si="2"/>
        <v>208571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193142</v>
      </c>
      <c r="C12" s="14">
        <f>C13+C14+C15</f>
        <v>148530</v>
      </c>
      <c r="D12" s="14">
        <f>D13+D14+D15</f>
        <v>175035</v>
      </c>
      <c r="E12" s="14">
        <f>E13+E14+E15</f>
        <v>24298</v>
      </c>
      <c r="F12" s="14">
        <f aca="true" t="shared" si="4" ref="F12:M12">F13+F14+F15</f>
        <v>133165</v>
      </c>
      <c r="G12" s="14">
        <f t="shared" si="4"/>
        <v>217979</v>
      </c>
      <c r="H12" s="14">
        <f t="shared" si="4"/>
        <v>184457</v>
      </c>
      <c r="I12" s="14">
        <f t="shared" si="4"/>
        <v>181494</v>
      </c>
      <c r="J12" s="14">
        <f t="shared" si="4"/>
        <v>120770</v>
      </c>
      <c r="K12" s="14">
        <f t="shared" si="4"/>
        <v>143198</v>
      </c>
      <c r="L12" s="14">
        <f t="shared" si="4"/>
        <v>64002</v>
      </c>
      <c r="M12" s="14">
        <f t="shared" si="4"/>
        <v>40088</v>
      </c>
      <c r="N12" s="12">
        <f t="shared" si="2"/>
        <v>1626158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100289</v>
      </c>
      <c r="C13" s="14">
        <v>79372</v>
      </c>
      <c r="D13" s="14">
        <v>87614</v>
      </c>
      <c r="E13" s="14">
        <v>12751</v>
      </c>
      <c r="F13" s="14">
        <v>67548</v>
      </c>
      <c r="G13" s="14">
        <v>112949</v>
      </c>
      <c r="H13" s="14">
        <v>100236</v>
      </c>
      <c r="I13" s="14">
        <v>96467</v>
      </c>
      <c r="J13" s="14">
        <v>62320</v>
      </c>
      <c r="K13" s="14">
        <v>73748</v>
      </c>
      <c r="L13" s="14">
        <v>32519</v>
      </c>
      <c r="M13" s="14">
        <v>19582</v>
      </c>
      <c r="N13" s="12">
        <f t="shared" si="2"/>
        <v>845395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91051</v>
      </c>
      <c r="C14" s="14">
        <v>67120</v>
      </c>
      <c r="D14" s="14">
        <v>86159</v>
      </c>
      <c r="E14" s="14">
        <v>11237</v>
      </c>
      <c r="F14" s="14">
        <v>64168</v>
      </c>
      <c r="G14" s="14">
        <v>101889</v>
      </c>
      <c r="H14" s="14">
        <v>81961</v>
      </c>
      <c r="I14" s="14">
        <v>83994</v>
      </c>
      <c r="J14" s="14">
        <v>57155</v>
      </c>
      <c r="K14" s="14">
        <v>68302</v>
      </c>
      <c r="L14" s="14">
        <v>30808</v>
      </c>
      <c r="M14" s="14">
        <v>20209</v>
      </c>
      <c r="N14" s="12">
        <f t="shared" si="2"/>
        <v>764053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1802</v>
      </c>
      <c r="C15" s="14">
        <v>2038</v>
      </c>
      <c r="D15" s="14">
        <v>1262</v>
      </c>
      <c r="E15" s="14">
        <v>310</v>
      </c>
      <c r="F15" s="14">
        <v>1449</v>
      </c>
      <c r="G15" s="14">
        <v>3141</v>
      </c>
      <c r="H15" s="14">
        <v>2260</v>
      </c>
      <c r="I15" s="14">
        <v>1033</v>
      </c>
      <c r="J15" s="14">
        <v>1295</v>
      </c>
      <c r="K15" s="14">
        <v>1148</v>
      </c>
      <c r="L15" s="14">
        <v>675</v>
      </c>
      <c r="M15" s="14">
        <v>297</v>
      </c>
      <c r="N15" s="12">
        <f t="shared" si="2"/>
        <v>16710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31192</v>
      </c>
      <c r="C16" s="14">
        <f>C17+C18+C19</f>
        <v>21409</v>
      </c>
      <c r="D16" s="14">
        <f>D17+D18+D19</f>
        <v>22980</v>
      </c>
      <c r="E16" s="14">
        <f>E17+E18+E19</f>
        <v>2993</v>
      </c>
      <c r="F16" s="14">
        <f aca="true" t="shared" si="5" ref="F16:M16">F17+F18+F19</f>
        <v>18664</v>
      </c>
      <c r="G16" s="14">
        <f t="shared" si="5"/>
        <v>31447</v>
      </c>
      <c r="H16" s="14">
        <f t="shared" si="5"/>
        <v>27891</v>
      </c>
      <c r="I16" s="14">
        <f t="shared" si="5"/>
        <v>28145</v>
      </c>
      <c r="J16" s="14">
        <f t="shared" si="5"/>
        <v>19519</v>
      </c>
      <c r="K16" s="14">
        <f t="shared" si="5"/>
        <v>26979</v>
      </c>
      <c r="L16" s="14">
        <f t="shared" si="5"/>
        <v>9487</v>
      </c>
      <c r="M16" s="14">
        <f t="shared" si="5"/>
        <v>5362</v>
      </c>
      <c r="N16" s="12">
        <f t="shared" si="2"/>
        <v>246068</v>
      </c>
    </row>
    <row r="17" spans="1:25" ht="18.75" customHeight="1">
      <c r="A17" s="15" t="s">
        <v>16</v>
      </c>
      <c r="B17" s="14">
        <v>19360</v>
      </c>
      <c r="C17" s="14">
        <v>13789</v>
      </c>
      <c r="D17" s="14">
        <v>13103</v>
      </c>
      <c r="E17" s="14">
        <v>1842</v>
      </c>
      <c r="F17" s="14">
        <v>11441</v>
      </c>
      <c r="G17" s="14">
        <v>19804</v>
      </c>
      <c r="H17" s="14">
        <v>17351</v>
      </c>
      <c r="I17" s="14">
        <v>18008</v>
      </c>
      <c r="J17" s="14">
        <v>11801</v>
      </c>
      <c r="K17" s="14">
        <v>16653</v>
      </c>
      <c r="L17" s="14">
        <v>5957</v>
      </c>
      <c r="M17" s="14">
        <v>3190</v>
      </c>
      <c r="N17" s="12">
        <f t="shared" si="2"/>
        <v>152299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11807</v>
      </c>
      <c r="C18" s="14">
        <v>7586</v>
      </c>
      <c r="D18" s="14">
        <v>9870</v>
      </c>
      <c r="E18" s="14">
        <v>1150</v>
      </c>
      <c r="F18" s="14">
        <v>7213</v>
      </c>
      <c r="G18" s="14">
        <v>11620</v>
      </c>
      <c r="H18" s="14">
        <v>10526</v>
      </c>
      <c r="I18" s="14">
        <v>10128</v>
      </c>
      <c r="J18" s="14">
        <v>7707</v>
      </c>
      <c r="K18" s="14">
        <v>10313</v>
      </c>
      <c r="L18" s="14">
        <v>3527</v>
      </c>
      <c r="M18" s="14">
        <v>2165</v>
      </c>
      <c r="N18" s="12">
        <f t="shared" si="2"/>
        <v>93612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25</v>
      </c>
      <c r="C19" s="14">
        <v>34</v>
      </c>
      <c r="D19" s="14">
        <v>7</v>
      </c>
      <c r="E19" s="14">
        <v>1</v>
      </c>
      <c r="F19" s="14">
        <v>10</v>
      </c>
      <c r="G19" s="14">
        <v>23</v>
      </c>
      <c r="H19" s="14">
        <v>14</v>
      </c>
      <c r="I19" s="14">
        <v>9</v>
      </c>
      <c r="J19" s="14">
        <v>11</v>
      </c>
      <c r="K19" s="14">
        <v>13</v>
      </c>
      <c r="L19" s="14">
        <v>3</v>
      </c>
      <c r="M19" s="14">
        <v>7</v>
      </c>
      <c r="N19" s="12">
        <f t="shared" si="2"/>
        <v>157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144409</v>
      </c>
      <c r="C20" s="18">
        <f>C21+C22+C23</f>
        <v>89967</v>
      </c>
      <c r="D20" s="18">
        <f>D21+D22+D23</f>
        <v>83948</v>
      </c>
      <c r="E20" s="18">
        <f>E21+E22+E23</f>
        <v>12293</v>
      </c>
      <c r="F20" s="18">
        <f aca="true" t="shared" si="6" ref="F20:M20">F21+F22+F23</f>
        <v>71811</v>
      </c>
      <c r="G20" s="18">
        <f t="shared" si="6"/>
        <v>116252</v>
      </c>
      <c r="H20" s="18">
        <f t="shared" si="6"/>
        <v>122197</v>
      </c>
      <c r="I20" s="18">
        <f t="shared" si="6"/>
        <v>112591</v>
      </c>
      <c r="J20" s="18">
        <f t="shared" si="6"/>
        <v>73989</v>
      </c>
      <c r="K20" s="18">
        <f t="shared" si="6"/>
        <v>111664</v>
      </c>
      <c r="L20" s="18">
        <f t="shared" si="6"/>
        <v>42680</v>
      </c>
      <c r="M20" s="18">
        <f t="shared" si="6"/>
        <v>25077</v>
      </c>
      <c r="N20" s="12">
        <f aca="true" t="shared" si="7" ref="N20:N26">SUM(B20:M20)</f>
        <v>1006878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81554</v>
      </c>
      <c r="C21" s="14">
        <v>54628</v>
      </c>
      <c r="D21" s="14">
        <v>48985</v>
      </c>
      <c r="E21" s="14">
        <v>7520</v>
      </c>
      <c r="F21" s="14">
        <v>41985</v>
      </c>
      <c r="G21" s="14">
        <v>69432</v>
      </c>
      <c r="H21" s="14">
        <v>74142</v>
      </c>
      <c r="I21" s="14">
        <v>66950</v>
      </c>
      <c r="J21" s="14">
        <v>42685</v>
      </c>
      <c r="K21" s="14">
        <v>62755</v>
      </c>
      <c r="L21" s="14">
        <v>24109</v>
      </c>
      <c r="M21" s="14">
        <v>13728</v>
      </c>
      <c r="N21" s="12">
        <f t="shared" si="7"/>
        <v>588473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61927</v>
      </c>
      <c r="C22" s="14">
        <v>34478</v>
      </c>
      <c r="D22" s="14">
        <v>34516</v>
      </c>
      <c r="E22" s="14">
        <v>4650</v>
      </c>
      <c r="F22" s="14">
        <v>29255</v>
      </c>
      <c r="G22" s="14">
        <v>45562</v>
      </c>
      <c r="H22" s="14">
        <v>47139</v>
      </c>
      <c r="I22" s="14">
        <v>45109</v>
      </c>
      <c r="J22" s="14">
        <v>30763</v>
      </c>
      <c r="K22" s="14">
        <v>48269</v>
      </c>
      <c r="L22" s="14">
        <v>18285</v>
      </c>
      <c r="M22" s="14">
        <v>11217</v>
      </c>
      <c r="N22" s="12">
        <f t="shared" si="7"/>
        <v>411170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928</v>
      </c>
      <c r="C23" s="14">
        <v>861</v>
      </c>
      <c r="D23" s="14">
        <v>447</v>
      </c>
      <c r="E23" s="14">
        <v>123</v>
      </c>
      <c r="F23" s="14">
        <v>571</v>
      </c>
      <c r="G23" s="14">
        <v>1258</v>
      </c>
      <c r="H23" s="14">
        <v>916</v>
      </c>
      <c r="I23" s="14">
        <v>532</v>
      </c>
      <c r="J23" s="14">
        <v>541</v>
      </c>
      <c r="K23" s="14">
        <v>640</v>
      </c>
      <c r="L23" s="14">
        <v>286</v>
      </c>
      <c r="M23" s="14">
        <v>132</v>
      </c>
      <c r="N23" s="12">
        <f t="shared" si="7"/>
        <v>7235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97220</v>
      </c>
      <c r="C24" s="14">
        <f>C25+C26</f>
        <v>76755</v>
      </c>
      <c r="D24" s="14">
        <f>D25+D26</f>
        <v>74219</v>
      </c>
      <c r="E24" s="14">
        <f>E25+E26</f>
        <v>13681</v>
      </c>
      <c r="F24" s="14">
        <f aca="true" t="shared" si="8" ref="F24:M24">F25+F26</f>
        <v>72234</v>
      </c>
      <c r="G24" s="14">
        <f t="shared" si="8"/>
        <v>110218</v>
      </c>
      <c r="H24" s="14">
        <f t="shared" si="8"/>
        <v>96892</v>
      </c>
      <c r="I24" s="14">
        <f t="shared" si="8"/>
        <v>70205</v>
      </c>
      <c r="J24" s="14">
        <f t="shared" si="8"/>
        <v>57714</v>
      </c>
      <c r="K24" s="14">
        <f t="shared" si="8"/>
        <v>57936</v>
      </c>
      <c r="L24" s="14">
        <f t="shared" si="8"/>
        <v>19139</v>
      </c>
      <c r="M24" s="14">
        <f t="shared" si="8"/>
        <v>10299</v>
      </c>
      <c r="N24" s="12">
        <f t="shared" si="7"/>
        <v>756512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78984</v>
      </c>
      <c r="C25" s="14">
        <v>64268</v>
      </c>
      <c r="D25" s="14">
        <v>61181</v>
      </c>
      <c r="E25" s="14">
        <v>11665</v>
      </c>
      <c r="F25" s="14">
        <v>59557</v>
      </c>
      <c r="G25" s="14">
        <v>91980</v>
      </c>
      <c r="H25" s="14">
        <v>82893</v>
      </c>
      <c r="I25" s="14">
        <v>57610</v>
      </c>
      <c r="J25" s="14">
        <v>49154</v>
      </c>
      <c r="K25" s="14">
        <v>48691</v>
      </c>
      <c r="L25" s="14">
        <v>16179</v>
      </c>
      <c r="M25" s="14">
        <v>8238</v>
      </c>
      <c r="N25" s="12">
        <f t="shared" si="7"/>
        <v>630400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18236</v>
      </c>
      <c r="C26" s="14">
        <v>12487</v>
      </c>
      <c r="D26" s="14">
        <v>13038</v>
      </c>
      <c r="E26" s="14">
        <v>2016</v>
      </c>
      <c r="F26" s="14">
        <v>12677</v>
      </c>
      <c r="G26" s="14">
        <v>18238</v>
      </c>
      <c r="H26" s="14">
        <v>13999</v>
      </c>
      <c r="I26" s="14">
        <v>12595</v>
      </c>
      <c r="J26" s="14">
        <v>8560</v>
      </c>
      <c r="K26" s="14">
        <v>9245</v>
      </c>
      <c r="L26" s="14">
        <v>2960</v>
      </c>
      <c r="M26" s="14">
        <v>2061</v>
      </c>
      <c r="N26" s="12">
        <f t="shared" si="7"/>
        <v>126112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995852.8009708399</v>
      </c>
      <c r="C36" s="61">
        <f aca="true" t="shared" si="11" ref="C36:M36">C37+C38+C39+C40</f>
        <v>708101.1659215</v>
      </c>
      <c r="D36" s="61">
        <f t="shared" si="11"/>
        <v>686973.90839535</v>
      </c>
      <c r="E36" s="61">
        <f t="shared" si="11"/>
        <v>140361.7928536</v>
      </c>
      <c r="F36" s="61">
        <f t="shared" si="11"/>
        <v>656121.2960093</v>
      </c>
      <c r="G36" s="61">
        <f t="shared" si="11"/>
        <v>844512.1258000002</v>
      </c>
      <c r="H36" s="61">
        <f t="shared" si="11"/>
        <v>910888.3832</v>
      </c>
      <c r="I36" s="61">
        <f t="shared" si="11"/>
        <v>783805.3967599999</v>
      </c>
      <c r="J36" s="61">
        <f t="shared" si="11"/>
        <v>630463.3150529</v>
      </c>
      <c r="K36" s="61">
        <f t="shared" si="11"/>
        <v>736028.7025791999</v>
      </c>
      <c r="L36" s="61">
        <f t="shared" si="11"/>
        <v>357515.49458516</v>
      </c>
      <c r="M36" s="61">
        <f t="shared" si="11"/>
        <v>210881.32618368004</v>
      </c>
      <c r="N36" s="61">
        <f>N37+N38+N39+N40</f>
        <v>7661505.708311529</v>
      </c>
    </row>
    <row r="37" spans="1:14" ht="18.75" customHeight="1">
      <c r="A37" s="58" t="s">
        <v>55</v>
      </c>
      <c r="B37" s="55">
        <f aca="true" t="shared" si="12" ref="B37:M37">B29*B7</f>
        <v>995635.0967999999</v>
      </c>
      <c r="C37" s="55">
        <f t="shared" si="12"/>
        <v>707827.9051999999</v>
      </c>
      <c r="D37" s="55">
        <f t="shared" si="12"/>
        <v>676751.6235999999</v>
      </c>
      <c r="E37" s="55">
        <f t="shared" si="12"/>
        <v>140064.6379</v>
      </c>
      <c r="F37" s="55">
        <f t="shared" si="12"/>
        <v>655927.974</v>
      </c>
      <c r="G37" s="55">
        <f t="shared" si="12"/>
        <v>844412.5985000001</v>
      </c>
      <c r="H37" s="55">
        <f t="shared" si="12"/>
        <v>910583.892</v>
      </c>
      <c r="I37" s="55">
        <f t="shared" si="12"/>
        <v>783580.72</v>
      </c>
      <c r="J37" s="55">
        <f t="shared" si="12"/>
        <v>630200.3357</v>
      </c>
      <c r="K37" s="55">
        <f t="shared" si="12"/>
        <v>735651.048</v>
      </c>
      <c r="L37" s="55">
        <f t="shared" si="12"/>
        <v>357317.2868</v>
      </c>
      <c r="M37" s="55">
        <f t="shared" si="12"/>
        <v>210804.21540000002</v>
      </c>
      <c r="N37" s="57">
        <f>SUM(B37:M37)</f>
        <v>7648757.333899999</v>
      </c>
    </row>
    <row r="38" spans="1:14" ht="18.75" customHeight="1">
      <c r="A38" s="58" t="s">
        <v>56</v>
      </c>
      <c r="B38" s="55">
        <f aca="true" t="shared" si="13" ref="B38:M38">B30*B7</f>
        <v>-3039.37582916</v>
      </c>
      <c r="C38" s="55">
        <f t="shared" si="13"/>
        <v>-2119.2592784999997</v>
      </c>
      <c r="D38" s="55">
        <f t="shared" si="13"/>
        <v>-2069.6152046499997</v>
      </c>
      <c r="E38" s="55">
        <f t="shared" si="13"/>
        <v>-349.1250464</v>
      </c>
      <c r="F38" s="55">
        <f t="shared" si="13"/>
        <v>-1968.0779907</v>
      </c>
      <c r="G38" s="55">
        <f t="shared" si="13"/>
        <v>-2562.6327</v>
      </c>
      <c r="H38" s="55">
        <f t="shared" si="13"/>
        <v>-2593.0688</v>
      </c>
      <c r="I38" s="55">
        <f t="shared" si="13"/>
        <v>-2321.92324</v>
      </c>
      <c r="J38" s="55">
        <f t="shared" si="13"/>
        <v>-1855.6206471</v>
      </c>
      <c r="K38" s="55">
        <f t="shared" si="13"/>
        <v>-2224.5854208</v>
      </c>
      <c r="L38" s="55">
        <f t="shared" si="13"/>
        <v>-1072.95221484</v>
      </c>
      <c r="M38" s="55">
        <f t="shared" si="13"/>
        <v>-641.92921632</v>
      </c>
      <c r="N38" s="25">
        <f>SUM(B38:M38)</f>
        <v>-22818.16558847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-93825.8</v>
      </c>
      <c r="C42" s="25">
        <f aca="true" t="shared" si="15" ref="C42:M42">+C43+C46+C54+C55</f>
        <v>-92727.6</v>
      </c>
      <c r="D42" s="25">
        <f t="shared" si="15"/>
        <v>-63555</v>
      </c>
      <c r="E42" s="25">
        <f t="shared" si="15"/>
        <v>-36082.270000000004</v>
      </c>
      <c r="F42" s="25">
        <f t="shared" si="15"/>
        <v>-62034.97</v>
      </c>
      <c r="G42" s="25">
        <f t="shared" si="15"/>
        <v>-118413.72</v>
      </c>
      <c r="H42" s="25">
        <f t="shared" si="15"/>
        <v>-128505.37</v>
      </c>
      <c r="I42" s="25">
        <f t="shared" si="15"/>
        <v>-59907</v>
      </c>
      <c r="J42" s="25">
        <f t="shared" si="15"/>
        <v>-74321.8</v>
      </c>
      <c r="K42" s="25">
        <f t="shared" si="15"/>
        <v>-61343.4</v>
      </c>
      <c r="L42" s="25">
        <f t="shared" si="15"/>
        <v>-39155.2</v>
      </c>
      <c r="M42" s="25">
        <f t="shared" si="15"/>
        <v>-26037.6</v>
      </c>
      <c r="N42" s="25">
        <f>+N43+N46+N54+N55</f>
        <v>-855909.7300000001</v>
      </c>
    </row>
    <row r="43" spans="1:14" ht="18.75" customHeight="1">
      <c r="A43" s="17" t="s">
        <v>60</v>
      </c>
      <c r="B43" s="26">
        <f>B44+B45</f>
        <v>-93825.8</v>
      </c>
      <c r="C43" s="26">
        <f>C44+C45</f>
        <v>-92727.6</v>
      </c>
      <c r="D43" s="26">
        <f>D44+D45</f>
        <v>-63555</v>
      </c>
      <c r="E43" s="26">
        <f>E44+E45</f>
        <v>-8793.2</v>
      </c>
      <c r="F43" s="26">
        <f aca="true" t="shared" si="16" ref="F43:M43">F44+F45</f>
        <v>-51953.6</v>
      </c>
      <c r="G43" s="26">
        <f t="shared" si="16"/>
        <v>-101007.8</v>
      </c>
      <c r="H43" s="26">
        <f t="shared" si="16"/>
        <v>-120121.8</v>
      </c>
      <c r="I43" s="26">
        <f t="shared" si="16"/>
        <v>-59907</v>
      </c>
      <c r="J43" s="26">
        <f t="shared" si="16"/>
        <v>-74141.8</v>
      </c>
      <c r="K43" s="26">
        <f t="shared" si="16"/>
        <v>-61343.4</v>
      </c>
      <c r="L43" s="26">
        <f t="shared" si="16"/>
        <v>-39155.2</v>
      </c>
      <c r="M43" s="26">
        <f t="shared" si="16"/>
        <v>-26037.6</v>
      </c>
      <c r="N43" s="25">
        <f aca="true" t="shared" si="17" ref="N43:N55">SUM(B43:M43)</f>
        <v>-792569.8</v>
      </c>
    </row>
    <row r="44" spans="1:25" ht="18.75" customHeight="1">
      <c r="A44" s="13" t="s">
        <v>61</v>
      </c>
      <c r="B44" s="20">
        <f>ROUND(-B9*$D$3,2)</f>
        <v>-93825.8</v>
      </c>
      <c r="C44" s="20">
        <f>ROUND(-C9*$D$3,2)</f>
        <v>-92727.6</v>
      </c>
      <c r="D44" s="20">
        <f>ROUND(-D9*$D$3,2)</f>
        <v>-63555</v>
      </c>
      <c r="E44" s="20">
        <f>ROUND(-E9*$D$3,2)</f>
        <v>-8793.2</v>
      </c>
      <c r="F44" s="20">
        <f aca="true" t="shared" si="18" ref="F44:M44">ROUND(-F9*$D$3,2)</f>
        <v>-51953.6</v>
      </c>
      <c r="G44" s="20">
        <f t="shared" si="18"/>
        <v>-101007.8</v>
      </c>
      <c r="H44" s="20">
        <f t="shared" si="18"/>
        <v>-120121.8</v>
      </c>
      <c r="I44" s="20">
        <f t="shared" si="18"/>
        <v>-59907</v>
      </c>
      <c r="J44" s="20">
        <f t="shared" si="18"/>
        <v>-74141.8</v>
      </c>
      <c r="K44" s="20">
        <f t="shared" si="18"/>
        <v>-61343.4</v>
      </c>
      <c r="L44" s="20">
        <f t="shared" si="18"/>
        <v>-39155.2</v>
      </c>
      <c r="M44" s="20">
        <f t="shared" si="18"/>
        <v>-26037.6</v>
      </c>
      <c r="N44" s="47">
        <f t="shared" si="17"/>
        <v>-792569.8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-27289.07</v>
      </c>
      <c r="F46" s="26">
        <f t="shared" si="20"/>
        <v>-10081.37</v>
      </c>
      <c r="G46" s="26">
        <f t="shared" si="20"/>
        <v>-17405.92</v>
      </c>
      <c r="H46" s="26">
        <f t="shared" si="20"/>
        <v>-8383.57</v>
      </c>
      <c r="I46" s="26">
        <f t="shared" si="20"/>
        <v>0</v>
      </c>
      <c r="J46" s="26">
        <f t="shared" si="20"/>
        <v>-180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-63339.93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-26789.07</v>
      </c>
      <c r="F47" s="24">
        <v>-10081.37</v>
      </c>
      <c r="G47" s="24">
        <v>-17405.92</v>
      </c>
      <c r="H47" s="24">
        <v>-8383.57</v>
      </c>
      <c r="I47" s="24">
        <v>0</v>
      </c>
      <c r="J47" s="24">
        <v>-180</v>
      </c>
      <c r="K47" s="24">
        <v>0</v>
      </c>
      <c r="L47" s="24">
        <v>0</v>
      </c>
      <c r="M47" s="24">
        <v>0</v>
      </c>
      <c r="N47" s="24">
        <f t="shared" si="17"/>
        <v>-62839.93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902027.0009708399</v>
      </c>
      <c r="C57" s="29">
        <f t="shared" si="21"/>
        <v>615373.5659215</v>
      </c>
      <c r="D57" s="29">
        <f t="shared" si="21"/>
        <v>623418.90839535</v>
      </c>
      <c r="E57" s="29">
        <f t="shared" si="21"/>
        <v>104279.52285359999</v>
      </c>
      <c r="F57" s="29">
        <f t="shared" si="21"/>
        <v>594086.3260093001</v>
      </c>
      <c r="G57" s="29">
        <f t="shared" si="21"/>
        <v>726098.4058000002</v>
      </c>
      <c r="H57" s="29">
        <f t="shared" si="21"/>
        <v>782383.0132</v>
      </c>
      <c r="I57" s="29">
        <f t="shared" si="21"/>
        <v>723898.3967599999</v>
      </c>
      <c r="J57" s="29">
        <f t="shared" si="21"/>
        <v>556141.5150529</v>
      </c>
      <c r="K57" s="29">
        <f t="shared" si="21"/>
        <v>674685.3025791999</v>
      </c>
      <c r="L57" s="29">
        <f t="shared" si="21"/>
        <v>318360.29458516</v>
      </c>
      <c r="M57" s="29">
        <f t="shared" si="21"/>
        <v>184843.72618368003</v>
      </c>
      <c r="N57" s="29">
        <f>SUM(B57:M57)</f>
        <v>6805595.978311529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902027</v>
      </c>
      <c r="C60" s="36">
        <f aca="true" t="shared" si="22" ref="C60:M60">SUM(C61:C74)</f>
        <v>615373.5700000001</v>
      </c>
      <c r="D60" s="36">
        <f t="shared" si="22"/>
        <v>623418.9</v>
      </c>
      <c r="E60" s="36">
        <f t="shared" si="22"/>
        <v>104279.52</v>
      </c>
      <c r="F60" s="36">
        <f t="shared" si="22"/>
        <v>594086.32</v>
      </c>
      <c r="G60" s="36">
        <f t="shared" si="22"/>
        <v>726098.41</v>
      </c>
      <c r="H60" s="36">
        <f t="shared" si="22"/>
        <v>782383.02</v>
      </c>
      <c r="I60" s="36">
        <f t="shared" si="22"/>
        <v>723898.4</v>
      </c>
      <c r="J60" s="36">
        <f t="shared" si="22"/>
        <v>556141.52</v>
      </c>
      <c r="K60" s="36">
        <f t="shared" si="22"/>
        <v>674685.3</v>
      </c>
      <c r="L60" s="36">
        <f t="shared" si="22"/>
        <v>318360.3</v>
      </c>
      <c r="M60" s="36">
        <f t="shared" si="22"/>
        <v>184843.73</v>
      </c>
      <c r="N60" s="29">
        <f>SUM(N61:N74)</f>
        <v>6805595.99</v>
      </c>
    </row>
    <row r="61" spans="1:15" ht="18.75" customHeight="1">
      <c r="A61" s="17" t="s">
        <v>75</v>
      </c>
      <c r="B61" s="36">
        <v>173081.31</v>
      </c>
      <c r="C61" s="36">
        <v>180718.04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353799.35</v>
      </c>
      <c r="O61"/>
    </row>
    <row r="62" spans="1:15" ht="18.75" customHeight="1">
      <c r="A62" s="17" t="s">
        <v>76</v>
      </c>
      <c r="B62" s="36">
        <v>728945.69</v>
      </c>
      <c r="C62" s="36">
        <v>434655.53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1163601.22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623418.9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623418.9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104279.52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104279.52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594086.32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594086.32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726098.41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726098.41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614370.37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614370.37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168012.65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168012.65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723898.4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723898.4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556141.52</v>
      </c>
      <c r="K70" s="35">
        <v>0</v>
      </c>
      <c r="L70" s="35">
        <v>0</v>
      </c>
      <c r="M70" s="35">
        <v>0</v>
      </c>
      <c r="N70" s="29">
        <f t="shared" si="23"/>
        <v>556141.52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674685.3</v>
      </c>
      <c r="L71" s="35">
        <v>0</v>
      </c>
      <c r="M71" s="62"/>
      <c r="N71" s="26">
        <f t="shared" si="23"/>
        <v>674685.3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318360.3</v>
      </c>
      <c r="M72" s="35">
        <v>0</v>
      </c>
      <c r="N72" s="29">
        <f t="shared" si="23"/>
        <v>318360.3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184843.73</v>
      </c>
      <c r="N73" s="26">
        <f t="shared" si="23"/>
        <v>184843.73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2.2773172936039168</v>
      </c>
      <c r="C78" s="45">
        <v>2.236467429512602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1.9791219863812033</v>
      </c>
      <c r="C79" s="45">
        <v>1.8666274718446891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1.8150461332057322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2.5254465329279046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2.1196245340249917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1.6806980733446508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1.9770167117919286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1.9334493233828949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1.9201504085252326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2.1628021497305343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2.0679610659114407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2.4552612050185423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2.4051794769917203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2017-02-15T13:46:21Z</dcterms:modified>
  <cp:category/>
  <cp:version/>
  <cp:contentType/>
  <cp:contentStatus/>
</cp:coreProperties>
</file>