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<sst xmlns="http://schemas.openxmlformats.org/spreadsheetml/2006/main" count="105" uniqueCount="103">
  <si>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</si>
  <si>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</si>
  <si>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</si>
  <si>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</si>
  <si>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</si>
  <si>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</si>
  <si>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</si>
  <si>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</si>
  <si>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</si>
  <si>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</si>
  <si>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</si>
  <si>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</si>
  <si>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</si>
  <si>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</si>
  <si>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</si>
  <si>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</si>
  <si>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</si>
  <si>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</si>
  <si>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</si>
  <si>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</si>
  <si>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</si>
  <si>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</si>
  <si>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</si>
  <si>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</si>
  <si>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</si>
  <si>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</si>
  <si>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</si>
  <si>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</si>
  <si>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</si>
  <si>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</si>
  <si>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</si>
  <si>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</si>
  <si>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</si>
  <si>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</si>
  <si>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</si>
  <si>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</si>
  <si>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</si>
  <si>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</si>
  <si>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</si>
  <si>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</si>
  <si>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</si>
  <si>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</si>
  <si>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</si>
  <si>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</si>
  <si>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</si>
  <si>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</si>
  <si>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</si>
  <si>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</si>
  <si>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</si>
  <si>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</si>
  <si>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</si>
  <si>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</si>
  <si>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</si>
  <si>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</si>
  <si>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</si>
  <si>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</si>
  <si>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</si>
  <si>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</si>
  <si>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</si>
  <si>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</si>
  <si>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</si>
  <si>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</si>
  <si>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</si>
  <si>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</si>
  <si>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</si>
  <si>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</si>
  <si>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</si>
  <si>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</si>
  <si>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</si>
  <si>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</si>
  <si>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</si>
  <si>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</si>
  <si>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</si>
  <si>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</si>
  <si>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</si>
  <si>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</si>
  <si>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</si>
  <si>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</si>
  <si>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</si>
  <si>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</si>
  <si>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</si>
  <si>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</si>
  <si>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</si>
  <si>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</si>
  <si>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</si>
  <si>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</si>
  <si>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</si>
  <si>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</si>
  <si>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</si>
  <si>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</si>
  <si>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</si>
  <si>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</si>
  <si>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</si>
  <si>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</si>
  <si>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</si>
  <si>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</si>
  <si>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</si>
  <si>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</si>
  <si>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</si>
  <si>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</si>
  <si>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</si>
  <si>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</si>
  <si>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02/02/17 - VENCIMENTO 16/02/17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</si>
</sst>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479178</v>
      </c>
      <c r="C7" s="10">
        <f>C8+C20+C24</f>
        <v>355715</v>
      </c>
      <c r="D7" s="10">
        <f>D8+D20+D24</f>
        <v>367457</v>
      </c>
      <c r="E7" s="10">
        <f>E8+E20+E24</f>
        <v>52236</v>
      </c>
      <c r="F7" s="10">
        <f aca="true" t="shared" si="0" ref="F7:M7">F8+F20+F24</f>
        <v>303390</v>
      </c>
      <c r="G7" s="10">
        <f t="shared" si="0"/>
        <v>496705</v>
      </c>
      <c r="H7" s="10">
        <f t="shared" si="0"/>
        <v>459188</v>
      </c>
      <c r="I7" s="10">
        <f t="shared" si="0"/>
        <v>407511</v>
      </c>
      <c r="J7" s="10">
        <f t="shared" si="0"/>
        <v>292217</v>
      </c>
      <c r="K7" s="10">
        <f t="shared" si="0"/>
        <v>355060</v>
      </c>
      <c r="L7" s="10">
        <f t="shared" si="0"/>
        <v>147028</v>
      </c>
      <c r="M7" s="10">
        <f t="shared" si="0"/>
        <v>87977</v>
      </c>
      <c r="N7" s="10">
        <f>+N8+N20+N24</f>
        <v>3803662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245325</v>
      </c>
      <c r="C8" s="12">
        <f>+C9+C12+C16</f>
        <v>193032</v>
      </c>
      <c r="D8" s="12">
        <f>+D9+D12+D16</f>
        <v>213904</v>
      </c>
      <c r="E8" s="12">
        <f>+E9+E12+E16</f>
        <v>27750</v>
      </c>
      <c r="F8" s="12">
        <f aca="true" t="shared" si="1" ref="F8:M8">+F9+F12+F16</f>
        <v>164330</v>
      </c>
      <c r="G8" s="12">
        <f t="shared" si="1"/>
        <v>275747</v>
      </c>
      <c r="H8" s="12">
        <f t="shared" si="1"/>
        <v>244290</v>
      </c>
      <c r="I8" s="12">
        <f t="shared" si="1"/>
        <v>225716</v>
      </c>
      <c r="J8" s="12">
        <f t="shared" si="1"/>
        <v>160562</v>
      </c>
      <c r="K8" s="12">
        <f t="shared" si="1"/>
        <v>186726</v>
      </c>
      <c r="L8" s="12">
        <f t="shared" si="1"/>
        <v>84635</v>
      </c>
      <c r="M8" s="12">
        <f t="shared" si="1"/>
        <v>52739</v>
      </c>
      <c r="N8" s="12">
        <f>SUM(B8:M8)</f>
        <v>2074756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23545</v>
      </c>
      <c r="C9" s="14">
        <v>23210</v>
      </c>
      <c r="D9" s="14">
        <v>15957</v>
      </c>
      <c r="E9" s="14">
        <v>2007</v>
      </c>
      <c r="F9" s="14">
        <v>13376</v>
      </c>
      <c r="G9" s="14">
        <v>25809</v>
      </c>
      <c r="H9" s="14">
        <v>30550</v>
      </c>
      <c r="I9" s="14">
        <v>15254</v>
      </c>
      <c r="J9" s="14">
        <v>19021</v>
      </c>
      <c r="K9" s="14">
        <v>16040</v>
      </c>
      <c r="L9" s="14">
        <v>10292</v>
      </c>
      <c r="M9" s="14">
        <v>6411</v>
      </c>
      <c r="N9" s="12">
        <f aca="true" t="shared" si="2" ref="N9:N19">SUM(B9:M9)</f>
        <v>201472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23545</v>
      </c>
      <c r="C10" s="14">
        <f>+C9-C11</f>
        <v>23210</v>
      </c>
      <c r="D10" s="14">
        <f>+D9-D11</f>
        <v>15957</v>
      </c>
      <c r="E10" s="14">
        <f>+E9-E11</f>
        <v>2007</v>
      </c>
      <c r="F10" s="14">
        <f aca="true" t="shared" si="3" ref="F10:M10">+F9-F11</f>
        <v>13376</v>
      </c>
      <c r="G10" s="14">
        <f t="shared" si="3"/>
        <v>25809</v>
      </c>
      <c r="H10" s="14">
        <f t="shared" si="3"/>
        <v>30550</v>
      </c>
      <c r="I10" s="14">
        <f t="shared" si="3"/>
        <v>15254</v>
      </c>
      <c r="J10" s="14">
        <f t="shared" si="3"/>
        <v>19021</v>
      </c>
      <c r="K10" s="14">
        <f t="shared" si="3"/>
        <v>16040</v>
      </c>
      <c r="L10" s="14">
        <f t="shared" si="3"/>
        <v>10292</v>
      </c>
      <c r="M10" s="14">
        <f t="shared" si="3"/>
        <v>6411</v>
      </c>
      <c r="N10" s="12">
        <f t="shared" si="2"/>
        <v>201472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189756</v>
      </c>
      <c r="C12" s="14">
        <f>C13+C14+C15</f>
        <v>147749</v>
      </c>
      <c r="D12" s="14">
        <f>D13+D14+D15</f>
        <v>173626</v>
      </c>
      <c r="E12" s="14">
        <f>E13+E14+E15</f>
        <v>22733</v>
      </c>
      <c r="F12" s="14">
        <f aca="true" t="shared" si="4" ref="F12:M12">F13+F14+F15</f>
        <v>131571</v>
      </c>
      <c r="G12" s="14">
        <f t="shared" si="4"/>
        <v>217375</v>
      </c>
      <c r="H12" s="14">
        <f t="shared" si="4"/>
        <v>184781</v>
      </c>
      <c r="I12" s="14">
        <f t="shared" si="4"/>
        <v>180640</v>
      </c>
      <c r="J12" s="14">
        <f t="shared" si="4"/>
        <v>121174</v>
      </c>
      <c r="K12" s="14">
        <f t="shared" si="4"/>
        <v>142765</v>
      </c>
      <c r="L12" s="14">
        <f t="shared" si="4"/>
        <v>64410</v>
      </c>
      <c r="M12" s="14">
        <f t="shared" si="4"/>
        <v>40873</v>
      </c>
      <c r="N12" s="12">
        <f t="shared" si="2"/>
        <v>1617453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98870</v>
      </c>
      <c r="C13" s="14">
        <v>79123</v>
      </c>
      <c r="D13" s="14">
        <v>86949</v>
      </c>
      <c r="E13" s="14">
        <v>11957</v>
      </c>
      <c r="F13" s="14">
        <v>66852</v>
      </c>
      <c r="G13" s="14">
        <v>112720</v>
      </c>
      <c r="H13" s="14">
        <v>100937</v>
      </c>
      <c r="I13" s="14">
        <v>96312</v>
      </c>
      <c r="J13" s="14">
        <v>63058</v>
      </c>
      <c r="K13" s="14">
        <v>74266</v>
      </c>
      <c r="L13" s="14">
        <v>32864</v>
      </c>
      <c r="M13" s="14">
        <v>20228</v>
      </c>
      <c r="N13" s="12">
        <f t="shared" si="2"/>
        <v>844136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89354</v>
      </c>
      <c r="C14" s="14">
        <v>66854</v>
      </c>
      <c r="D14" s="14">
        <v>85545</v>
      </c>
      <c r="E14" s="14">
        <v>10508</v>
      </c>
      <c r="F14" s="14">
        <v>63442</v>
      </c>
      <c r="G14" s="14">
        <v>101803</v>
      </c>
      <c r="H14" s="14">
        <v>81796</v>
      </c>
      <c r="I14" s="14">
        <v>83355</v>
      </c>
      <c r="J14" s="14">
        <v>56932</v>
      </c>
      <c r="K14" s="14">
        <v>67403</v>
      </c>
      <c r="L14" s="14">
        <v>30959</v>
      </c>
      <c r="M14" s="14">
        <v>20385</v>
      </c>
      <c r="N14" s="12">
        <f t="shared" si="2"/>
        <v>758336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1532</v>
      </c>
      <c r="C15" s="14">
        <v>1772</v>
      </c>
      <c r="D15" s="14">
        <v>1132</v>
      </c>
      <c r="E15" s="14">
        <v>268</v>
      </c>
      <c r="F15" s="14">
        <v>1277</v>
      </c>
      <c r="G15" s="14">
        <v>2852</v>
      </c>
      <c r="H15" s="14">
        <v>2048</v>
      </c>
      <c r="I15" s="14">
        <v>973</v>
      </c>
      <c r="J15" s="14">
        <v>1184</v>
      </c>
      <c r="K15" s="14">
        <v>1096</v>
      </c>
      <c r="L15" s="14">
        <v>587</v>
      </c>
      <c r="M15" s="14">
        <v>260</v>
      </c>
      <c r="N15" s="12">
        <f t="shared" si="2"/>
        <v>14981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32024</v>
      </c>
      <c r="C16" s="14">
        <f>C17+C18+C19</f>
        <v>22073</v>
      </c>
      <c r="D16" s="14">
        <f>D17+D18+D19</f>
        <v>24321</v>
      </c>
      <c r="E16" s="14">
        <f>E17+E18+E19</f>
        <v>3010</v>
      </c>
      <c r="F16" s="14">
        <f aca="true" t="shared" si="5" ref="F16:M16">F17+F18+F19</f>
        <v>19383</v>
      </c>
      <c r="G16" s="14">
        <f t="shared" si="5"/>
        <v>32563</v>
      </c>
      <c r="H16" s="14">
        <f t="shared" si="5"/>
        <v>28959</v>
      </c>
      <c r="I16" s="14">
        <f t="shared" si="5"/>
        <v>29822</v>
      </c>
      <c r="J16" s="14">
        <f t="shared" si="5"/>
        <v>20367</v>
      </c>
      <c r="K16" s="14">
        <f t="shared" si="5"/>
        <v>27921</v>
      </c>
      <c r="L16" s="14">
        <f t="shared" si="5"/>
        <v>9933</v>
      </c>
      <c r="M16" s="14">
        <f t="shared" si="5"/>
        <v>5455</v>
      </c>
      <c r="N16" s="12">
        <f t="shared" si="2"/>
        <v>255831</v>
      </c>
    </row>
    <row r="17" spans="1:25" ht="18.75" customHeight="1">
      <c r="A17" s="15" t="s">
        <v>16</v>
      </c>
      <c r="B17" s="14">
        <v>19063</v>
      </c>
      <c r="C17" s="14">
        <v>13711</v>
      </c>
      <c r="D17" s="14">
        <v>13304</v>
      </c>
      <c r="E17" s="14">
        <v>1778</v>
      </c>
      <c r="F17" s="14">
        <v>11263</v>
      </c>
      <c r="G17" s="14">
        <v>19956</v>
      </c>
      <c r="H17" s="14">
        <v>17419</v>
      </c>
      <c r="I17" s="14">
        <v>18031</v>
      </c>
      <c r="J17" s="14">
        <v>11999</v>
      </c>
      <c r="K17" s="14">
        <v>16578</v>
      </c>
      <c r="L17" s="14">
        <v>5920</v>
      </c>
      <c r="M17" s="14">
        <v>3131</v>
      </c>
      <c r="N17" s="12">
        <f t="shared" si="2"/>
        <v>152153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12932</v>
      </c>
      <c r="C18" s="14">
        <v>8333</v>
      </c>
      <c r="D18" s="14">
        <v>11008</v>
      </c>
      <c r="E18" s="14">
        <v>1232</v>
      </c>
      <c r="F18" s="14">
        <v>8107</v>
      </c>
      <c r="G18" s="14">
        <v>12583</v>
      </c>
      <c r="H18" s="14">
        <v>11522</v>
      </c>
      <c r="I18" s="14">
        <v>11781</v>
      </c>
      <c r="J18" s="14">
        <v>8360</v>
      </c>
      <c r="K18" s="14">
        <v>11334</v>
      </c>
      <c r="L18" s="14">
        <v>4007</v>
      </c>
      <c r="M18" s="14">
        <v>2316</v>
      </c>
      <c r="N18" s="12">
        <f t="shared" si="2"/>
        <v>103515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29</v>
      </c>
      <c r="C19" s="14">
        <v>29</v>
      </c>
      <c r="D19" s="14">
        <v>9</v>
      </c>
      <c r="E19" s="14">
        <v>0</v>
      </c>
      <c r="F19" s="14">
        <v>13</v>
      </c>
      <c r="G19" s="14">
        <v>24</v>
      </c>
      <c r="H19" s="14">
        <v>18</v>
      </c>
      <c r="I19" s="14">
        <v>10</v>
      </c>
      <c r="J19" s="14">
        <v>8</v>
      </c>
      <c r="K19" s="14">
        <v>9</v>
      </c>
      <c r="L19" s="14">
        <v>6</v>
      </c>
      <c r="M19" s="14">
        <v>8</v>
      </c>
      <c r="N19" s="12">
        <f t="shared" si="2"/>
        <v>163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144354</v>
      </c>
      <c r="C20" s="18">
        <f>C21+C22+C23</f>
        <v>90322</v>
      </c>
      <c r="D20" s="18">
        <f>D21+D22+D23</f>
        <v>83996</v>
      </c>
      <c r="E20" s="18">
        <f>E21+E22+E23</f>
        <v>12212</v>
      </c>
      <c r="F20" s="18">
        <f aca="true" t="shared" si="6" ref="F20:M20">F21+F22+F23</f>
        <v>71598</v>
      </c>
      <c r="G20" s="18">
        <f t="shared" si="6"/>
        <v>116476</v>
      </c>
      <c r="H20" s="18">
        <f t="shared" si="6"/>
        <v>122956</v>
      </c>
      <c r="I20" s="18">
        <f t="shared" si="6"/>
        <v>114717</v>
      </c>
      <c r="J20" s="18">
        <f t="shared" si="6"/>
        <v>75973</v>
      </c>
      <c r="K20" s="18">
        <f t="shared" si="6"/>
        <v>112940</v>
      </c>
      <c r="L20" s="18">
        <f t="shared" si="6"/>
        <v>43361</v>
      </c>
      <c r="M20" s="18">
        <f t="shared" si="6"/>
        <v>25313</v>
      </c>
      <c r="N20" s="12">
        <f aca="true" t="shared" si="7" ref="N20:N26">SUM(B20:M20)</f>
        <v>1014218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81393</v>
      </c>
      <c r="C21" s="14">
        <v>55004</v>
      </c>
      <c r="D21" s="14">
        <v>48879</v>
      </c>
      <c r="E21" s="14">
        <v>7328</v>
      </c>
      <c r="F21" s="14">
        <v>41382</v>
      </c>
      <c r="G21" s="14">
        <v>69646</v>
      </c>
      <c r="H21" s="14">
        <v>74592</v>
      </c>
      <c r="I21" s="14">
        <v>68350</v>
      </c>
      <c r="J21" s="14">
        <v>44303</v>
      </c>
      <c r="K21" s="14">
        <v>63751</v>
      </c>
      <c r="L21" s="14">
        <v>24749</v>
      </c>
      <c r="M21" s="14">
        <v>13758</v>
      </c>
      <c r="N21" s="12">
        <f t="shared" si="7"/>
        <v>593135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62138</v>
      </c>
      <c r="C22" s="14">
        <v>34592</v>
      </c>
      <c r="D22" s="14">
        <v>34653</v>
      </c>
      <c r="E22" s="14">
        <v>4772</v>
      </c>
      <c r="F22" s="14">
        <v>29708</v>
      </c>
      <c r="G22" s="14">
        <v>45755</v>
      </c>
      <c r="H22" s="14">
        <v>47485</v>
      </c>
      <c r="I22" s="14">
        <v>45836</v>
      </c>
      <c r="J22" s="14">
        <v>31171</v>
      </c>
      <c r="K22" s="14">
        <v>48575</v>
      </c>
      <c r="L22" s="14">
        <v>18354</v>
      </c>
      <c r="M22" s="14">
        <v>11425</v>
      </c>
      <c r="N22" s="12">
        <f t="shared" si="7"/>
        <v>414464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823</v>
      </c>
      <c r="C23" s="14">
        <v>726</v>
      </c>
      <c r="D23" s="14">
        <v>464</v>
      </c>
      <c r="E23" s="14">
        <v>112</v>
      </c>
      <c r="F23" s="14">
        <v>508</v>
      </c>
      <c r="G23" s="14">
        <v>1075</v>
      </c>
      <c r="H23" s="14">
        <v>879</v>
      </c>
      <c r="I23" s="14">
        <v>531</v>
      </c>
      <c r="J23" s="14">
        <v>499</v>
      </c>
      <c r="K23" s="14">
        <v>614</v>
      </c>
      <c r="L23" s="14">
        <v>258</v>
      </c>
      <c r="M23" s="14">
        <v>130</v>
      </c>
      <c r="N23" s="12">
        <f t="shared" si="7"/>
        <v>6619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89499</v>
      </c>
      <c r="C24" s="14">
        <f>C25+C26</f>
        <v>72361</v>
      </c>
      <c r="D24" s="14">
        <f>D25+D26</f>
        <v>69557</v>
      </c>
      <c r="E24" s="14">
        <f>E25+E26</f>
        <v>12274</v>
      </c>
      <c r="F24" s="14">
        <f aca="true" t="shared" si="8" ref="F24:M24">F25+F26</f>
        <v>67462</v>
      </c>
      <c r="G24" s="14">
        <f t="shared" si="8"/>
        <v>104482</v>
      </c>
      <c r="H24" s="14">
        <f t="shared" si="8"/>
        <v>91942</v>
      </c>
      <c r="I24" s="14">
        <f t="shared" si="8"/>
        <v>67078</v>
      </c>
      <c r="J24" s="14">
        <f t="shared" si="8"/>
        <v>55682</v>
      </c>
      <c r="K24" s="14">
        <f t="shared" si="8"/>
        <v>55394</v>
      </c>
      <c r="L24" s="14">
        <f t="shared" si="8"/>
        <v>19032</v>
      </c>
      <c r="M24" s="14">
        <f t="shared" si="8"/>
        <v>9925</v>
      </c>
      <c r="N24" s="12">
        <f t="shared" si="7"/>
        <v>714688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76058</v>
      </c>
      <c r="C25" s="14">
        <v>62811</v>
      </c>
      <c r="D25" s="14">
        <v>59259</v>
      </c>
      <c r="E25" s="14">
        <v>10688</v>
      </c>
      <c r="F25" s="14">
        <v>57790</v>
      </c>
      <c r="G25" s="14">
        <v>90355</v>
      </c>
      <c r="H25" s="14">
        <v>81234</v>
      </c>
      <c r="I25" s="14">
        <v>57185</v>
      </c>
      <c r="J25" s="14">
        <v>48788</v>
      </c>
      <c r="K25" s="14">
        <v>48158</v>
      </c>
      <c r="L25" s="14">
        <v>16758</v>
      </c>
      <c r="M25" s="14">
        <v>8212</v>
      </c>
      <c r="N25" s="12">
        <f t="shared" si="7"/>
        <v>617296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13441</v>
      </c>
      <c r="C26" s="14">
        <v>9550</v>
      </c>
      <c r="D26" s="14">
        <v>10298</v>
      </c>
      <c r="E26" s="14">
        <v>1586</v>
      </c>
      <c r="F26" s="14">
        <v>9672</v>
      </c>
      <c r="G26" s="14">
        <v>14127</v>
      </c>
      <c r="H26" s="14">
        <v>10708</v>
      </c>
      <c r="I26" s="14">
        <v>9893</v>
      </c>
      <c r="J26" s="14">
        <v>6894</v>
      </c>
      <c r="K26" s="14">
        <v>7236</v>
      </c>
      <c r="L26" s="14">
        <v>2274</v>
      </c>
      <c r="M26" s="14">
        <v>1713</v>
      </c>
      <c r="N26" s="12">
        <f t="shared" si="7"/>
        <v>97392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972636.79031188</v>
      </c>
      <c r="C36" s="61">
        <f aca="true" t="shared" si="11" ref="C36:M36">C37+C38+C39+C40</f>
        <v>697648.3368075</v>
      </c>
      <c r="D36" s="61">
        <f t="shared" si="11"/>
        <v>677113.49562285</v>
      </c>
      <c r="E36" s="61">
        <f t="shared" si="11"/>
        <v>131958.0979424</v>
      </c>
      <c r="F36" s="61">
        <f t="shared" si="11"/>
        <v>643115.8715495</v>
      </c>
      <c r="G36" s="61">
        <f t="shared" si="11"/>
        <v>834841.7170000001</v>
      </c>
      <c r="H36" s="61">
        <f t="shared" si="11"/>
        <v>903319.3092</v>
      </c>
      <c r="I36" s="61">
        <f t="shared" si="11"/>
        <v>782486.7115298</v>
      </c>
      <c r="J36" s="61">
        <f t="shared" si="11"/>
        <v>632002.3665431001</v>
      </c>
      <c r="K36" s="61">
        <f t="shared" si="11"/>
        <v>734256.5437856</v>
      </c>
      <c r="L36" s="61">
        <f t="shared" si="11"/>
        <v>360979.78309004</v>
      </c>
      <c r="M36" s="61">
        <f t="shared" si="11"/>
        <v>211598.02277312</v>
      </c>
      <c r="N36" s="61">
        <f>N37+N38+N39+N40</f>
        <v>7581957.046155791</v>
      </c>
    </row>
    <row r="37" spans="1:14" ht="18.75" customHeight="1">
      <c r="A37" s="58" t="s">
        <v>55</v>
      </c>
      <c r="B37" s="55">
        <f aca="true" t="shared" si="12" ref="B37:M37">B29*B7</f>
        <v>972347.9976</v>
      </c>
      <c r="C37" s="55">
        <f t="shared" si="12"/>
        <v>697343.686</v>
      </c>
      <c r="D37" s="55">
        <f t="shared" si="12"/>
        <v>666860.9636</v>
      </c>
      <c r="E37" s="55">
        <f t="shared" si="12"/>
        <v>131639.9436</v>
      </c>
      <c r="F37" s="55">
        <f t="shared" si="12"/>
        <v>642883.41</v>
      </c>
      <c r="G37" s="55">
        <f t="shared" si="12"/>
        <v>834712.7525000001</v>
      </c>
      <c r="H37" s="55">
        <f t="shared" si="12"/>
        <v>902993.2019999999</v>
      </c>
      <c r="I37" s="55">
        <f t="shared" si="12"/>
        <v>782258.1156</v>
      </c>
      <c r="J37" s="55">
        <f t="shared" si="12"/>
        <v>631743.9323000001</v>
      </c>
      <c r="K37" s="55">
        <f t="shared" si="12"/>
        <v>733873.514</v>
      </c>
      <c r="L37" s="55">
        <f t="shared" si="12"/>
        <v>360792.0092</v>
      </c>
      <c r="M37" s="55">
        <f t="shared" si="12"/>
        <v>211523.1011</v>
      </c>
      <c r="N37" s="57">
        <f>SUM(B37:M37)</f>
        <v>7568972.6275</v>
      </c>
    </row>
    <row r="38" spans="1:14" ht="18.75" customHeight="1">
      <c r="A38" s="58" t="s">
        <v>56</v>
      </c>
      <c r="B38" s="55">
        <f aca="true" t="shared" si="13" ref="B38:M38">B30*B7</f>
        <v>-2968.28728812</v>
      </c>
      <c r="C38" s="55">
        <f t="shared" si="13"/>
        <v>-2087.8691925</v>
      </c>
      <c r="D38" s="55">
        <f t="shared" si="13"/>
        <v>-2039.36797715</v>
      </c>
      <c r="E38" s="55">
        <f t="shared" si="13"/>
        <v>-328.1256576</v>
      </c>
      <c r="F38" s="55">
        <f t="shared" si="13"/>
        <v>-1928.9384505</v>
      </c>
      <c r="G38" s="55">
        <f t="shared" si="13"/>
        <v>-2533.1955000000003</v>
      </c>
      <c r="H38" s="55">
        <f t="shared" si="13"/>
        <v>-2571.4528</v>
      </c>
      <c r="I38" s="55">
        <f t="shared" si="13"/>
        <v>-2318.0040702</v>
      </c>
      <c r="J38" s="55">
        <f t="shared" si="13"/>
        <v>-1860.1657569000001</v>
      </c>
      <c r="K38" s="55">
        <f t="shared" si="13"/>
        <v>-2219.2102144</v>
      </c>
      <c r="L38" s="55">
        <f t="shared" si="13"/>
        <v>-1083.3861099599999</v>
      </c>
      <c r="M38" s="55">
        <f t="shared" si="13"/>
        <v>-644.11832688</v>
      </c>
      <c r="N38" s="25">
        <f>SUM(B38:M38)</f>
        <v>-22582.12134421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-89471</v>
      </c>
      <c r="C42" s="25">
        <f aca="true" t="shared" si="15" ref="C42:M42">+C43+C46+C54+C55</f>
        <v>-88198</v>
      </c>
      <c r="D42" s="25">
        <f t="shared" si="15"/>
        <v>-60636.6</v>
      </c>
      <c r="E42" s="25">
        <f t="shared" si="15"/>
        <v>-8126.6</v>
      </c>
      <c r="F42" s="25">
        <f t="shared" si="15"/>
        <v>-50828.8</v>
      </c>
      <c r="G42" s="25">
        <f t="shared" si="15"/>
        <v>-98074.2</v>
      </c>
      <c r="H42" s="25">
        <f t="shared" si="15"/>
        <v>-116090</v>
      </c>
      <c r="I42" s="25">
        <f t="shared" si="15"/>
        <v>-57965.2</v>
      </c>
      <c r="J42" s="25">
        <f t="shared" si="15"/>
        <v>-72279.8</v>
      </c>
      <c r="K42" s="25">
        <f t="shared" si="15"/>
        <v>-60952</v>
      </c>
      <c r="L42" s="25">
        <f t="shared" si="15"/>
        <v>-39109.6</v>
      </c>
      <c r="M42" s="25">
        <f t="shared" si="15"/>
        <v>-24361.8</v>
      </c>
      <c r="N42" s="25">
        <f>+N43+N46+N54+N55</f>
        <v>-766093.6000000001</v>
      </c>
    </row>
    <row r="43" spans="1:14" ht="18.75" customHeight="1">
      <c r="A43" s="17" t="s">
        <v>60</v>
      </c>
      <c r="B43" s="26">
        <f>B44+B45</f>
        <v>-89471</v>
      </c>
      <c r="C43" s="26">
        <f>C44+C45</f>
        <v>-88198</v>
      </c>
      <c r="D43" s="26">
        <f>D44+D45</f>
        <v>-60636.6</v>
      </c>
      <c r="E43" s="26">
        <f>E44+E45</f>
        <v>-7626.6</v>
      </c>
      <c r="F43" s="26">
        <f aca="true" t="shared" si="16" ref="F43:M43">F44+F45</f>
        <v>-50828.8</v>
      </c>
      <c r="G43" s="26">
        <f t="shared" si="16"/>
        <v>-98074.2</v>
      </c>
      <c r="H43" s="26">
        <f t="shared" si="16"/>
        <v>-116090</v>
      </c>
      <c r="I43" s="26">
        <f t="shared" si="16"/>
        <v>-57965.2</v>
      </c>
      <c r="J43" s="26">
        <f t="shared" si="16"/>
        <v>-72279.8</v>
      </c>
      <c r="K43" s="26">
        <f t="shared" si="16"/>
        <v>-60952</v>
      </c>
      <c r="L43" s="26">
        <f t="shared" si="16"/>
        <v>-39109.6</v>
      </c>
      <c r="M43" s="26">
        <f t="shared" si="16"/>
        <v>-24361.8</v>
      </c>
      <c r="N43" s="25">
        <f aca="true" t="shared" si="17" ref="N43:N55">SUM(B43:M43)</f>
        <v>-765593.6000000001</v>
      </c>
    </row>
    <row r="44" spans="1:25" ht="18.75" customHeight="1">
      <c r="A44" s="13" t="s">
        <v>61</v>
      </c>
      <c r="B44" s="20">
        <f>ROUND(-B9*$D$3,2)</f>
        <v>-89471</v>
      </c>
      <c r="C44" s="20">
        <f>ROUND(-C9*$D$3,2)</f>
        <v>-88198</v>
      </c>
      <c r="D44" s="20">
        <f>ROUND(-D9*$D$3,2)</f>
        <v>-60636.6</v>
      </c>
      <c r="E44" s="20">
        <f>ROUND(-E9*$D$3,2)</f>
        <v>-7626.6</v>
      </c>
      <c r="F44" s="20">
        <f aca="true" t="shared" si="18" ref="F44:M44">ROUND(-F9*$D$3,2)</f>
        <v>-50828.8</v>
      </c>
      <c r="G44" s="20">
        <f t="shared" si="18"/>
        <v>-98074.2</v>
      </c>
      <c r="H44" s="20">
        <f t="shared" si="18"/>
        <v>-116090</v>
      </c>
      <c r="I44" s="20">
        <f t="shared" si="18"/>
        <v>-57965.2</v>
      </c>
      <c r="J44" s="20">
        <f t="shared" si="18"/>
        <v>-72279.8</v>
      </c>
      <c r="K44" s="20">
        <f t="shared" si="18"/>
        <v>-60952</v>
      </c>
      <c r="L44" s="20">
        <f t="shared" si="18"/>
        <v>-39109.6</v>
      </c>
      <c r="M44" s="20">
        <f t="shared" si="18"/>
        <v>-24361.8</v>
      </c>
      <c r="N44" s="47">
        <f t="shared" si="17"/>
        <v>-765593.6000000001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883165.79031188</v>
      </c>
      <c r="C57" s="29">
        <f t="shared" si="21"/>
        <v>609450.3368075</v>
      </c>
      <c r="D57" s="29">
        <f t="shared" si="21"/>
        <v>616476.89562285</v>
      </c>
      <c r="E57" s="29">
        <f t="shared" si="21"/>
        <v>123831.49794239999</v>
      </c>
      <c r="F57" s="29">
        <f t="shared" si="21"/>
        <v>592287.0715495</v>
      </c>
      <c r="G57" s="29">
        <f t="shared" si="21"/>
        <v>736767.5170000001</v>
      </c>
      <c r="H57" s="29">
        <f t="shared" si="21"/>
        <v>787229.3092</v>
      </c>
      <c r="I57" s="29">
        <f t="shared" si="21"/>
        <v>724521.5115298</v>
      </c>
      <c r="J57" s="29">
        <f t="shared" si="21"/>
        <v>559722.5665431</v>
      </c>
      <c r="K57" s="29">
        <f t="shared" si="21"/>
        <v>673304.5437856</v>
      </c>
      <c r="L57" s="29">
        <f t="shared" si="21"/>
        <v>321870.18309004</v>
      </c>
      <c r="M57" s="29">
        <f t="shared" si="21"/>
        <v>187236.22277312</v>
      </c>
      <c r="N57" s="29">
        <f>SUM(B57:M57)</f>
        <v>6815863.44615579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883165.79</v>
      </c>
      <c r="C60" s="36">
        <f aca="true" t="shared" si="22" ref="C60:M60">SUM(C61:C74)</f>
        <v>609450.34</v>
      </c>
      <c r="D60" s="36">
        <f t="shared" si="22"/>
        <v>616476.89</v>
      </c>
      <c r="E60" s="36">
        <f t="shared" si="22"/>
        <v>123831.49</v>
      </c>
      <c r="F60" s="36">
        <f t="shared" si="22"/>
        <v>592287.07</v>
      </c>
      <c r="G60" s="36">
        <f t="shared" si="22"/>
        <v>736767.51</v>
      </c>
      <c r="H60" s="36">
        <f t="shared" si="22"/>
        <v>787229.3200000001</v>
      </c>
      <c r="I60" s="36">
        <f t="shared" si="22"/>
        <v>724521.52</v>
      </c>
      <c r="J60" s="36">
        <f t="shared" si="22"/>
        <v>559722.56</v>
      </c>
      <c r="K60" s="36">
        <f t="shared" si="22"/>
        <v>673304.54</v>
      </c>
      <c r="L60" s="36">
        <f t="shared" si="22"/>
        <v>321870.18</v>
      </c>
      <c r="M60" s="36">
        <f t="shared" si="22"/>
        <v>187236.22</v>
      </c>
      <c r="N60" s="29">
        <f>SUM(N61:N74)</f>
        <v>6815863.43</v>
      </c>
    </row>
    <row r="61" spans="1:15" ht="18.75" customHeight="1">
      <c r="A61" s="17" t="s">
        <v>75</v>
      </c>
      <c r="B61" s="36">
        <v>170385.52</v>
      </c>
      <c r="C61" s="36">
        <v>180070.62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350456.14</v>
      </c>
      <c r="O61"/>
    </row>
    <row r="62" spans="1:15" ht="18.75" customHeight="1">
      <c r="A62" s="17" t="s">
        <v>76</v>
      </c>
      <c r="B62" s="36">
        <v>712780.27</v>
      </c>
      <c r="C62" s="36">
        <v>429379.72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1142159.99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616476.89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616476.89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123831.49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123831.49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592287.07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592287.07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736767.51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736767.51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612317.53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612317.53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174911.79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174911.79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724521.52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724521.52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559722.56</v>
      </c>
      <c r="K70" s="35">
        <v>0</v>
      </c>
      <c r="L70" s="35">
        <v>0</v>
      </c>
      <c r="M70" s="35">
        <v>0</v>
      </c>
      <c r="N70" s="29">
        <f t="shared" si="23"/>
        <v>559722.56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673304.54</v>
      </c>
      <c r="L71" s="35">
        <v>0</v>
      </c>
      <c r="M71" s="62"/>
      <c r="N71" s="26">
        <f t="shared" si="23"/>
        <v>673304.54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321870.18</v>
      </c>
      <c r="M72" s="35">
        <v>0</v>
      </c>
      <c r="N72" s="29">
        <f t="shared" si="23"/>
        <v>321870.18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187236.22</v>
      </c>
      <c r="N73" s="26">
        <f t="shared" si="23"/>
        <v>187236.22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2.2757780132288095</v>
      </c>
      <c r="C78" s="45">
        <v>2.231181873373808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1.9792881953423322</v>
      </c>
      <c r="C79" s="45">
        <v>1.8667582123541135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1.8151320987839394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2.5261907102840953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2.119766213617786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1.680759640027783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1.9772128697890794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1.9334406053444138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1.920160956464488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2.1627843915415603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2.0679787748143976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2.455177130138749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2.4051516052277297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2017-02-15T13:43:50Z</dcterms:modified>
  <cp:category/>
  <cp:version/>
  <cp:contentType/>
  <cp:contentStatus/>
</cp:coreProperties>
</file>