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<sst xmlns="http://schemas.openxmlformats.org/spreadsheetml/2006/main" count="105" uniqueCount="103">
  <si>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</si>
  <si>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</si>
  <si>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</si>
  <si>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</si>
  <si>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</si>
  <si>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</si>
  <si>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</si>
  <si>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</si>
  <si>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</si>
  <si>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</si>
  <si>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</si>
  <si>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</si>
  <si>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</si>
  <si>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</si>
  <si>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</si>
  <si>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</si>
  <si>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</si>
  <si>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</si>
  <si>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</si>
  <si>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</si>
  <si>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</si>
  <si>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</si>
  <si>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</si>
  <si>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</si>
  <si>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</si>
  <si>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</si>
  <si>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</si>
  <si>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</si>
  <si>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</si>
  <si>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</si>
  <si>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</si>
  <si>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</si>
  <si>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</si>
  <si>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</si>
  <si>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</si>
  <si>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</si>
  <si>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</si>
  <si>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</si>
  <si>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</si>
  <si>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</si>
  <si>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</si>
  <si>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</si>
  <si>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</si>
  <si>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</si>
  <si>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</si>
  <si>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</si>
  <si>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</si>
  <si>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</si>
  <si>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</si>
  <si>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</si>
  <si>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</si>
  <si>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</si>
  <si>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</si>
  <si>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</si>
  <si>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</si>
  <si>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</si>
  <si>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</si>
  <si>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</si>
  <si>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</si>
  <si>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</si>
  <si>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</si>
  <si>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</si>
  <si>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</si>
  <si>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</si>
  <si>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</si>
  <si>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</si>
  <si>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</si>
  <si>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</si>
  <si>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</si>
  <si>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</si>
  <si>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</si>
  <si>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</si>
  <si>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</si>
  <si>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</si>
  <si>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</si>
  <si>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</si>
  <si>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</si>
  <si>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</si>
  <si>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</si>
  <si>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</si>
  <si>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</si>
  <si>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</si>
  <si>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</si>
  <si>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</si>
  <si>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</si>
  <si>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</si>
  <si>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</si>
  <si>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</si>
  <si>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</si>
  <si>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</si>
  <si>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</si>
  <si>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</si>
  <si>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</si>
  <si>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</si>
  <si>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</si>
  <si>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</si>
  <si>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</si>
  <si>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</si>
  <si>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</si>
  <si>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</si>
  <si>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</si>
  <si>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</si>
  <si>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01/02/17 - VENCIMENTO 15/02/17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</si>
</sst>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19.125" style="1" customWidth="1"/>
    <col min="16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468734</v>
      </c>
      <c r="C7" s="10">
        <f>C8+C20+C24</f>
        <v>339960</v>
      </c>
      <c r="D7" s="10">
        <f>D8+D20+D24</f>
        <v>355727</v>
      </c>
      <c r="E7" s="10">
        <f>E8+E20+E24</f>
        <v>48757</v>
      </c>
      <c r="F7" s="10">
        <f aca="true" t="shared" si="0" ref="F7:M7">F8+F20+F24</f>
        <v>300403</v>
      </c>
      <c r="G7" s="10">
        <f t="shared" si="0"/>
        <v>484522</v>
      </c>
      <c r="H7" s="10">
        <f t="shared" si="0"/>
        <v>450508</v>
      </c>
      <c r="I7" s="10">
        <f t="shared" si="0"/>
        <v>399014</v>
      </c>
      <c r="J7" s="10">
        <f t="shared" si="0"/>
        <v>282257</v>
      </c>
      <c r="K7" s="10">
        <f t="shared" si="0"/>
        <v>347901</v>
      </c>
      <c r="L7" s="10">
        <f t="shared" si="0"/>
        <v>142011</v>
      </c>
      <c r="M7" s="10">
        <f t="shared" si="0"/>
        <v>85012</v>
      </c>
      <c r="N7" s="10">
        <f>+N8+N20+N24</f>
        <v>3704806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244846</v>
      </c>
      <c r="C8" s="12">
        <f>+C9+C12+C16</f>
        <v>188682</v>
      </c>
      <c r="D8" s="12">
        <f>+D9+D12+D16</f>
        <v>212439</v>
      </c>
      <c r="E8" s="12">
        <f>+E9+E12+E16</f>
        <v>26923</v>
      </c>
      <c r="F8" s="12">
        <f aca="true" t="shared" si="1" ref="F8:M8">+F9+F12+F16</f>
        <v>167772</v>
      </c>
      <c r="G8" s="12">
        <f t="shared" si="1"/>
        <v>276318</v>
      </c>
      <c r="H8" s="12">
        <f t="shared" si="1"/>
        <v>243945</v>
      </c>
      <c r="I8" s="12">
        <f t="shared" si="1"/>
        <v>226167</v>
      </c>
      <c r="J8" s="12">
        <f t="shared" si="1"/>
        <v>158144</v>
      </c>
      <c r="K8" s="12">
        <f t="shared" si="1"/>
        <v>186738</v>
      </c>
      <c r="L8" s="12">
        <f t="shared" si="1"/>
        <v>82778</v>
      </c>
      <c r="M8" s="12">
        <f t="shared" si="1"/>
        <v>51833</v>
      </c>
      <c r="N8" s="12">
        <f>SUM(B8:M8)</f>
        <v>2066585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23418</v>
      </c>
      <c r="C9" s="14">
        <v>22777</v>
      </c>
      <c r="D9" s="14">
        <v>15770</v>
      </c>
      <c r="E9" s="14">
        <v>1912</v>
      </c>
      <c r="F9" s="14">
        <v>13291</v>
      </c>
      <c r="G9" s="14">
        <v>25839</v>
      </c>
      <c r="H9" s="14">
        <v>30441</v>
      </c>
      <c r="I9" s="14">
        <v>15536</v>
      </c>
      <c r="J9" s="14">
        <v>17952</v>
      </c>
      <c r="K9" s="14">
        <v>15740</v>
      </c>
      <c r="L9" s="14">
        <v>9827</v>
      </c>
      <c r="M9" s="14">
        <v>6414</v>
      </c>
      <c r="N9" s="12">
        <f aca="true" t="shared" si="2" ref="N9:N19">SUM(B9:M9)</f>
        <v>198917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23418</v>
      </c>
      <c r="C10" s="14">
        <f>+C9-C11</f>
        <v>22777</v>
      </c>
      <c r="D10" s="14">
        <f>+D9-D11</f>
        <v>15770</v>
      </c>
      <c r="E10" s="14">
        <f>+E9-E11</f>
        <v>1912</v>
      </c>
      <c r="F10" s="14">
        <f aca="true" t="shared" si="3" ref="F10:M10">+F9-F11</f>
        <v>13291</v>
      </c>
      <c r="G10" s="14">
        <f t="shared" si="3"/>
        <v>25839</v>
      </c>
      <c r="H10" s="14">
        <f t="shared" si="3"/>
        <v>30441</v>
      </c>
      <c r="I10" s="14">
        <f t="shared" si="3"/>
        <v>15536</v>
      </c>
      <c r="J10" s="14">
        <f t="shared" si="3"/>
        <v>17952</v>
      </c>
      <c r="K10" s="14">
        <f t="shared" si="3"/>
        <v>15740</v>
      </c>
      <c r="L10" s="14">
        <f t="shared" si="3"/>
        <v>9827</v>
      </c>
      <c r="M10" s="14">
        <f t="shared" si="3"/>
        <v>6414</v>
      </c>
      <c r="N10" s="12">
        <f t="shared" si="2"/>
        <v>198917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188342</v>
      </c>
      <c r="C12" s="14">
        <f>C13+C14+C15</f>
        <v>143583</v>
      </c>
      <c r="D12" s="14">
        <f>D13+D14+D15</f>
        <v>171562</v>
      </c>
      <c r="E12" s="14">
        <f>E13+E14+E15</f>
        <v>21959</v>
      </c>
      <c r="F12" s="14">
        <f aca="true" t="shared" si="4" ref="F12:M12">F13+F14+F15</f>
        <v>133882</v>
      </c>
      <c r="G12" s="14">
        <f t="shared" si="4"/>
        <v>216731</v>
      </c>
      <c r="H12" s="14">
        <f t="shared" si="4"/>
        <v>183802</v>
      </c>
      <c r="I12" s="14">
        <f t="shared" si="4"/>
        <v>180204</v>
      </c>
      <c r="J12" s="14">
        <f t="shared" si="4"/>
        <v>119485</v>
      </c>
      <c r="K12" s="14">
        <f t="shared" si="4"/>
        <v>141955</v>
      </c>
      <c r="L12" s="14">
        <f t="shared" si="4"/>
        <v>62846</v>
      </c>
      <c r="M12" s="14">
        <f t="shared" si="4"/>
        <v>39703</v>
      </c>
      <c r="N12" s="12">
        <f t="shared" si="2"/>
        <v>1604054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99013</v>
      </c>
      <c r="C13" s="14">
        <v>77106</v>
      </c>
      <c r="D13" s="14">
        <v>86973</v>
      </c>
      <c r="E13" s="14">
        <v>11642</v>
      </c>
      <c r="F13" s="14">
        <v>68918</v>
      </c>
      <c r="G13" s="14">
        <v>113560</v>
      </c>
      <c r="H13" s="14">
        <v>101401</v>
      </c>
      <c r="I13" s="14">
        <v>96952</v>
      </c>
      <c r="J13" s="14">
        <v>62724</v>
      </c>
      <c r="K13" s="14">
        <v>74608</v>
      </c>
      <c r="L13" s="14">
        <v>32396</v>
      </c>
      <c r="M13" s="14">
        <v>19686</v>
      </c>
      <c r="N13" s="12">
        <f t="shared" si="2"/>
        <v>844979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88146</v>
      </c>
      <c r="C14" s="14">
        <v>65076</v>
      </c>
      <c r="D14" s="14">
        <v>83791</v>
      </c>
      <c r="E14" s="14">
        <v>10097</v>
      </c>
      <c r="F14" s="14">
        <v>64008</v>
      </c>
      <c r="G14" s="14">
        <v>100981</v>
      </c>
      <c r="H14" s="14">
        <v>80920</v>
      </c>
      <c r="I14" s="14">
        <v>82478</v>
      </c>
      <c r="J14" s="14">
        <v>55903</v>
      </c>
      <c r="K14" s="14">
        <v>66449</v>
      </c>
      <c r="L14" s="14">
        <v>29978</v>
      </c>
      <c r="M14" s="14">
        <v>19771</v>
      </c>
      <c r="N14" s="12">
        <f t="shared" si="2"/>
        <v>747598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1183</v>
      </c>
      <c r="C15" s="14">
        <v>1401</v>
      </c>
      <c r="D15" s="14">
        <v>798</v>
      </c>
      <c r="E15" s="14">
        <v>220</v>
      </c>
      <c r="F15" s="14">
        <v>956</v>
      </c>
      <c r="G15" s="14">
        <v>2190</v>
      </c>
      <c r="H15" s="14">
        <v>1481</v>
      </c>
      <c r="I15" s="14">
        <v>774</v>
      </c>
      <c r="J15" s="14">
        <v>858</v>
      </c>
      <c r="K15" s="14">
        <v>898</v>
      </c>
      <c r="L15" s="14">
        <v>472</v>
      </c>
      <c r="M15" s="14">
        <v>246</v>
      </c>
      <c r="N15" s="12">
        <f t="shared" si="2"/>
        <v>11477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33086</v>
      </c>
      <c r="C16" s="14">
        <f>C17+C18+C19</f>
        <v>22322</v>
      </c>
      <c r="D16" s="14">
        <f>D17+D18+D19</f>
        <v>25107</v>
      </c>
      <c r="E16" s="14">
        <f>E17+E18+E19</f>
        <v>3052</v>
      </c>
      <c r="F16" s="14">
        <f aca="true" t="shared" si="5" ref="F16:M16">F17+F18+F19</f>
        <v>20599</v>
      </c>
      <c r="G16" s="14">
        <f t="shared" si="5"/>
        <v>33748</v>
      </c>
      <c r="H16" s="14">
        <f t="shared" si="5"/>
        <v>29702</v>
      </c>
      <c r="I16" s="14">
        <f t="shared" si="5"/>
        <v>30427</v>
      </c>
      <c r="J16" s="14">
        <f t="shared" si="5"/>
        <v>20707</v>
      </c>
      <c r="K16" s="14">
        <f t="shared" si="5"/>
        <v>29043</v>
      </c>
      <c r="L16" s="14">
        <f t="shared" si="5"/>
        <v>10105</v>
      </c>
      <c r="M16" s="14">
        <f t="shared" si="5"/>
        <v>5716</v>
      </c>
      <c r="N16" s="12">
        <f t="shared" si="2"/>
        <v>263614</v>
      </c>
    </row>
    <row r="17" spans="1:25" ht="18.75" customHeight="1">
      <c r="A17" s="15" t="s">
        <v>16</v>
      </c>
      <c r="B17" s="14">
        <v>18522</v>
      </c>
      <c r="C17" s="14">
        <v>13193</v>
      </c>
      <c r="D17" s="14">
        <v>12680</v>
      </c>
      <c r="E17" s="14">
        <v>1710</v>
      </c>
      <c r="F17" s="14">
        <v>11185</v>
      </c>
      <c r="G17" s="14">
        <v>19506</v>
      </c>
      <c r="H17" s="14">
        <v>16858</v>
      </c>
      <c r="I17" s="14">
        <v>17494</v>
      </c>
      <c r="J17" s="14">
        <v>11480</v>
      </c>
      <c r="K17" s="14">
        <v>16042</v>
      </c>
      <c r="L17" s="14">
        <v>5829</v>
      </c>
      <c r="M17" s="14">
        <v>3068</v>
      </c>
      <c r="N17" s="12">
        <f t="shared" si="2"/>
        <v>147567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14532</v>
      </c>
      <c r="C18" s="14">
        <v>9099</v>
      </c>
      <c r="D18" s="14">
        <v>12412</v>
      </c>
      <c r="E18" s="14">
        <v>1340</v>
      </c>
      <c r="F18" s="14">
        <v>9398</v>
      </c>
      <c r="G18" s="14">
        <v>14208</v>
      </c>
      <c r="H18" s="14">
        <v>12826</v>
      </c>
      <c r="I18" s="14">
        <v>12920</v>
      </c>
      <c r="J18" s="14">
        <v>9220</v>
      </c>
      <c r="K18" s="14">
        <v>12980</v>
      </c>
      <c r="L18" s="14">
        <v>4270</v>
      </c>
      <c r="M18" s="14">
        <v>2641</v>
      </c>
      <c r="N18" s="12">
        <f t="shared" si="2"/>
        <v>115846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32</v>
      </c>
      <c r="C19" s="14">
        <v>30</v>
      </c>
      <c r="D19" s="14">
        <v>15</v>
      </c>
      <c r="E19" s="14">
        <v>2</v>
      </c>
      <c r="F19" s="14">
        <v>16</v>
      </c>
      <c r="G19" s="14">
        <v>34</v>
      </c>
      <c r="H19" s="14">
        <v>18</v>
      </c>
      <c r="I19" s="14">
        <v>13</v>
      </c>
      <c r="J19" s="14">
        <v>7</v>
      </c>
      <c r="K19" s="14">
        <v>21</v>
      </c>
      <c r="L19" s="14">
        <v>6</v>
      </c>
      <c r="M19" s="14">
        <v>7</v>
      </c>
      <c r="N19" s="12">
        <f t="shared" si="2"/>
        <v>201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141302</v>
      </c>
      <c r="C20" s="18">
        <f>C21+C22+C23</f>
        <v>86079</v>
      </c>
      <c r="D20" s="18">
        <f>D21+D22+D23</f>
        <v>79193</v>
      </c>
      <c r="E20" s="18">
        <f>E21+E22+E23</f>
        <v>10948</v>
      </c>
      <c r="F20" s="18">
        <f aca="true" t="shared" si="6" ref="F20:M20">F21+F22+F23</f>
        <v>70482</v>
      </c>
      <c r="G20" s="18">
        <f t="shared" si="6"/>
        <v>112928</v>
      </c>
      <c r="H20" s="18">
        <f t="shared" si="6"/>
        <v>121205</v>
      </c>
      <c r="I20" s="18">
        <f t="shared" si="6"/>
        <v>112498</v>
      </c>
      <c r="J20" s="18">
        <f t="shared" si="6"/>
        <v>73369</v>
      </c>
      <c r="K20" s="18">
        <f t="shared" si="6"/>
        <v>110359</v>
      </c>
      <c r="L20" s="18">
        <f t="shared" si="6"/>
        <v>42030</v>
      </c>
      <c r="M20" s="18">
        <f t="shared" si="6"/>
        <v>24375</v>
      </c>
      <c r="N20" s="12">
        <f aca="true" t="shared" si="7" ref="N20:N26">SUM(B20:M20)</f>
        <v>984768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81135</v>
      </c>
      <c r="C21" s="14">
        <v>53203</v>
      </c>
      <c r="D21" s="14">
        <v>46933</v>
      </c>
      <c r="E21" s="14">
        <v>6845</v>
      </c>
      <c r="F21" s="14">
        <v>41867</v>
      </c>
      <c r="G21" s="14">
        <v>68826</v>
      </c>
      <c r="H21" s="14">
        <v>74693</v>
      </c>
      <c r="I21" s="14">
        <v>68052</v>
      </c>
      <c r="J21" s="14">
        <v>43236</v>
      </c>
      <c r="K21" s="14">
        <v>62952</v>
      </c>
      <c r="L21" s="14">
        <v>23992</v>
      </c>
      <c r="M21" s="14">
        <v>13375</v>
      </c>
      <c r="N21" s="12">
        <f t="shared" si="7"/>
        <v>585109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59549</v>
      </c>
      <c r="C22" s="14">
        <v>32311</v>
      </c>
      <c r="D22" s="14">
        <v>31965</v>
      </c>
      <c r="E22" s="14">
        <v>4028</v>
      </c>
      <c r="F22" s="14">
        <v>28261</v>
      </c>
      <c r="G22" s="14">
        <v>43267</v>
      </c>
      <c r="H22" s="14">
        <v>45862</v>
      </c>
      <c r="I22" s="14">
        <v>44086</v>
      </c>
      <c r="J22" s="14">
        <v>29756</v>
      </c>
      <c r="K22" s="14">
        <v>46913</v>
      </c>
      <c r="L22" s="14">
        <v>17811</v>
      </c>
      <c r="M22" s="14">
        <v>10902</v>
      </c>
      <c r="N22" s="12">
        <f t="shared" si="7"/>
        <v>394711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618</v>
      </c>
      <c r="C23" s="14">
        <v>565</v>
      </c>
      <c r="D23" s="14">
        <v>295</v>
      </c>
      <c r="E23" s="14">
        <v>75</v>
      </c>
      <c r="F23" s="14">
        <v>354</v>
      </c>
      <c r="G23" s="14">
        <v>835</v>
      </c>
      <c r="H23" s="14">
        <v>650</v>
      </c>
      <c r="I23" s="14">
        <v>360</v>
      </c>
      <c r="J23" s="14">
        <v>377</v>
      </c>
      <c r="K23" s="14">
        <v>494</v>
      </c>
      <c r="L23" s="14">
        <v>227</v>
      </c>
      <c r="M23" s="14">
        <v>98</v>
      </c>
      <c r="N23" s="12">
        <f t="shared" si="7"/>
        <v>4948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82586</v>
      </c>
      <c r="C24" s="14">
        <f>C25+C26</f>
        <v>65199</v>
      </c>
      <c r="D24" s="14">
        <f>D25+D26</f>
        <v>64095</v>
      </c>
      <c r="E24" s="14">
        <f>E25+E26</f>
        <v>10886</v>
      </c>
      <c r="F24" s="14">
        <f aca="true" t="shared" si="8" ref="F24:M24">F25+F26</f>
        <v>62149</v>
      </c>
      <c r="G24" s="14">
        <f t="shared" si="8"/>
        <v>95276</v>
      </c>
      <c r="H24" s="14">
        <f t="shared" si="8"/>
        <v>85358</v>
      </c>
      <c r="I24" s="14">
        <f t="shared" si="8"/>
        <v>60349</v>
      </c>
      <c r="J24" s="14">
        <f t="shared" si="8"/>
        <v>50744</v>
      </c>
      <c r="K24" s="14">
        <f t="shared" si="8"/>
        <v>50804</v>
      </c>
      <c r="L24" s="14">
        <f t="shared" si="8"/>
        <v>17203</v>
      </c>
      <c r="M24" s="14">
        <f t="shared" si="8"/>
        <v>8804</v>
      </c>
      <c r="N24" s="12">
        <f t="shared" si="7"/>
        <v>653453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75572</v>
      </c>
      <c r="C25" s="14">
        <v>60591</v>
      </c>
      <c r="D25" s="14">
        <v>58503</v>
      </c>
      <c r="E25" s="14">
        <v>10058</v>
      </c>
      <c r="F25" s="14">
        <v>56816</v>
      </c>
      <c r="G25" s="14">
        <v>87878</v>
      </c>
      <c r="H25" s="14">
        <v>79890</v>
      </c>
      <c r="I25" s="14">
        <v>55712</v>
      </c>
      <c r="J25" s="14">
        <v>47585</v>
      </c>
      <c r="K25" s="14">
        <v>47522</v>
      </c>
      <c r="L25" s="14">
        <v>16092</v>
      </c>
      <c r="M25" s="14">
        <v>8075</v>
      </c>
      <c r="N25" s="12">
        <f t="shared" si="7"/>
        <v>604294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7014</v>
      </c>
      <c r="C26" s="14">
        <v>4608</v>
      </c>
      <c r="D26" s="14">
        <v>5592</v>
      </c>
      <c r="E26" s="14">
        <v>828</v>
      </c>
      <c r="F26" s="14">
        <v>5333</v>
      </c>
      <c r="G26" s="14">
        <v>7398</v>
      </c>
      <c r="H26" s="14">
        <v>5468</v>
      </c>
      <c r="I26" s="14">
        <v>4637</v>
      </c>
      <c r="J26" s="14">
        <v>3159</v>
      </c>
      <c r="K26" s="14">
        <v>3282</v>
      </c>
      <c r="L26" s="14">
        <v>1111</v>
      </c>
      <c r="M26" s="14">
        <v>729</v>
      </c>
      <c r="N26" s="12">
        <f t="shared" si="7"/>
        <v>49159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951508.5212876399</v>
      </c>
      <c r="C36" s="61">
        <f aca="true" t="shared" si="11" ref="C36:M36">C37+C38+C39+C40</f>
        <v>666854.70878</v>
      </c>
      <c r="D36" s="61">
        <f t="shared" si="11"/>
        <v>655890.99253635</v>
      </c>
      <c r="E36" s="61">
        <f t="shared" si="11"/>
        <v>123212.52372879999</v>
      </c>
      <c r="F36" s="61">
        <f t="shared" si="11"/>
        <v>636805.40974615</v>
      </c>
      <c r="G36" s="61">
        <f t="shared" si="11"/>
        <v>814430.3188</v>
      </c>
      <c r="H36" s="61">
        <f t="shared" si="11"/>
        <v>886298.6972</v>
      </c>
      <c r="I36" s="61">
        <f t="shared" si="11"/>
        <v>766224.2029652</v>
      </c>
      <c r="J36" s="61">
        <f t="shared" si="11"/>
        <v>610533.2449150999</v>
      </c>
      <c r="K36" s="61">
        <f t="shared" si="11"/>
        <v>719504.35215376</v>
      </c>
      <c r="L36" s="61">
        <f t="shared" si="11"/>
        <v>348705.53490573</v>
      </c>
      <c r="M36" s="61">
        <f t="shared" si="11"/>
        <v>204490.98134272</v>
      </c>
      <c r="N36" s="61">
        <f>N37+N38+N39+N40</f>
        <v>7384459.48836145</v>
      </c>
    </row>
    <row r="37" spans="1:14" ht="18.75" customHeight="1">
      <c r="A37" s="58" t="s">
        <v>55</v>
      </c>
      <c r="B37" s="55">
        <f aca="true" t="shared" si="12" ref="B37:M37">B29*B7</f>
        <v>951155.0327999999</v>
      </c>
      <c r="C37" s="55">
        <f t="shared" si="12"/>
        <v>666457.5839999999</v>
      </c>
      <c r="D37" s="55">
        <f t="shared" si="12"/>
        <v>645573.3596</v>
      </c>
      <c r="E37" s="55">
        <f t="shared" si="12"/>
        <v>122872.51569999999</v>
      </c>
      <c r="F37" s="55">
        <f t="shared" si="12"/>
        <v>636553.957</v>
      </c>
      <c r="G37" s="55">
        <f t="shared" si="12"/>
        <v>814239.221</v>
      </c>
      <c r="H37" s="55">
        <f t="shared" si="12"/>
        <v>885923.982</v>
      </c>
      <c r="I37" s="55">
        <f t="shared" si="12"/>
        <v>765947.2744</v>
      </c>
      <c r="J37" s="55">
        <f t="shared" si="12"/>
        <v>610211.4083</v>
      </c>
      <c r="K37" s="55">
        <f t="shared" si="12"/>
        <v>719076.5769</v>
      </c>
      <c r="L37" s="55">
        <f t="shared" si="12"/>
        <v>348480.7929</v>
      </c>
      <c r="M37" s="55">
        <f t="shared" si="12"/>
        <v>204394.3516</v>
      </c>
      <c r="N37" s="57">
        <f>SUM(B37:M37)</f>
        <v>7370886.0561999995</v>
      </c>
    </row>
    <row r="38" spans="1:14" ht="18.75" customHeight="1">
      <c r="A38" s="58" t="s">
        <v>56</v>
      </c>
      <c r="B38" s="55">
        <f aca="true" t="shared" si="13" ref="B38:M38">B30*B7</f>
        <v>-2903.5915123600003</v>
      </c>
      <c r="C38" s="55">
        <f t="shared" si="13"/>
        <v>-1995.3952199999999</v>
      </c>
      <c r="D38" s="55">
        <f t="shared" si="13"/>
        <v>-1974.26706365</v>
      </c>
      <c r="E38" s="55">
        <f t="shared" si="13"/>
        <v>-306.2719712</v>
      </c>
      <c r="F38" s="55">
        <f t="shared" si="13"/>
        <v>-1909.9472538500002</v>
      </c>
      <c r="G38" s="55">
        <f t="shared" si="13"/>
        <v>-2471.0622000000003</v>
      </c>
      <c r="H38" s="55">
        <f t="shared" si="13"/>
        <v>-2522.8448</v>
      </c>
      <c r="I38" s="55">
        <f t="shared" si="13"/>
        <v>-2269.6714348</v>
      </c>
      <c r="J38" s="55">
        <f t="shared" si="13"/>
        <v>-1796.7633849000001</v>
      </c>
      <c r="K38" s="55">
        <f t="shared" si="13"/>
        <v>-2174.46474624</v>
      </c>
      <c r="L38" s="55">
        <f t="shared" si="13"/>
        <v>-1046.41799427</v>
      </c>
      <c r="M38" s="55">
        <f t="shared" si="13"/>
        <v>-622.41025728</v>
      </c>
      <c r="N38" s="25">
        <f>SUM(B38:M38)</f>
        <v>-21993.107838549997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-88988.4</v>
      </c>
      <c r="C42" s="25">
        <f aca="true" t="shared" si="15" ref="C42:M42">+C43+C46+C54+C55</f>
        <v>-86552.6</v>
      </c>
      <c r="D42" s="25">
        <f t="shared" si="15"/>
        <v>-59926</v>
      </c>
      <c r="E42" s="25">
        <f t="shared" si="15"/>
        <v>-7765.6</v>
      </c>
      <c r="F42" s="25">
        <f t="shared" si="15"/>
        <v>-50505.8</v>
      </c>
      <c r="G42" s="25">
        <f t="shared" si="15"/>
        <v>-98188.2</v>
      </c>
      <c r="H42" s="25">
        <f t="shared" si="15"/>
        <v>-115675.8</v>
      </c>
      <c r="I42" s="25">
        <f t="shared" si="15"/>
        <v>-59036.8</v>
      </c>
      <c r="J42" s="25">
        <f t="shared" si="15"/>
        <v>-68217.6</v>
      </c>
      <c r="K42" s="25">
        <f t="shared" si="15"/>
        <v>-59812</v>
      </c>
      <c r="L42" s="25">
        <f t="shared" si="15"/>
        <v>-37342.6</v>
      </c>
      <c r="M42" s="25">
        <f t="shared" si="15"/>
        <v>-24373.2</v>
      </c>
      <c r="N42" s="25">
        <f>+N43+N46+N54+N55</f>
        <v>-756384.6</v>
      </c>
    </row>
    <row r="43" spans="1:14" ht="18.75" customHeight="1">
      <c r="A43" s="17" t="s">
        <v>60</v>
      </c>
      <c r="B43" s="26">
        <f>B44+B45</f>
        <v>-88988.4</v>
      </c>
      <c r="C43" s="26">
        <f>C44+C45</f>
        <v>-86552.6</v>
      </c>
      <c r="D43" s="26">
        <f>D44+D45</f>
        <v>-59926</v>
      </c>
      <c r="E43" s="26">
        <f>E44+E45</f>
        <v>-7265.6</v>
      </c>
      <c r="F43" s="26">
        <f aca="true" t="shared" si="16" ref="F43:M43">F44+F45</f>
        <v>-50505.8</v>
      </c>
      <c r="G43" s="26">
        <f t="shared" si="16"/>
        <v>-98188.2</v>
      </c>
      <c r="H43" s="26">
        <f t="shared" si="16"/>
        <v>-115675.8</v>
      </c>
      <c r="I43" s="26">
        <f t="shared" si="16"/>
        <v>-59036.8</v>
      </c>
      <c r="J43" s="26">
        <f t="shared" si="16"/>
        <v>-68217.6</v>
      </c>
      <c r="K43" s="26">
        <f t="shared" si="16"/>
        <v>-59812</v>
      </c>
      <c r="L43" s="26">
        <f t="shared" si="16"/>
        <v>-37342.6</v>
      </c>
      <c r="M43" s="26">
        <f t="shared" si="16"/>
        <v>-24373.2</v>
      </c>
      <c r="N43" s="25">
        <f aca="true" t="shared" si="17" ref="N43:N55">SUM(B43:M43)</f>
        <v>-755884.6</v>
      </c>
    </row>
    <row r="44" spans="1:25" ht="18.75" customHeight="1">
      <c r="A44" s="13" t="s">
        <v>61</v>
      </c>
      <c r="B44" s="20">
        <f>ROUND(-B9*$D$3,2)</f>
        <v>-88988.4</v>
      </c>
      <c r="C44" s="20">
        <f>ROUND(-C9*$D$3,2)</f>
        <v>-86552.6</v>
      </c>
      <c r="D44" s="20">
        <f>ROUND(-D9*$D$3,2)</f>
        <v>-59926</v>
      </c>
      <c r="E44" s="20">
        <f>ROUND(-E9*$D$3,2)</f>
        <v>-7265.6</v>
      </c>
      <c r="F44" s="20">
        <f aca="true" t="shared" si="18" ref="F44:M44">ROUND(-F9*$D$3,2)</f>
        <v>-50505.8</v>
      </c>
      <c r="G44" s="20">
        <f t="shared" si="18"/>
        <v>-98188.2</v>
      </c>
      <c r="H44" s="20">
        <f t="shared" si="18"/>
        <v>-115675.8</v>
      </c>
      <c r="I44" s="20">
        <f t="shared" si="18"/>
        <v>-59036.8</v>
      </c>
      <c r="J44" s="20">
        <f t="shared" si="18"/>
        <v>-68217.6</v>
      </c>
      <c r="K44" s="20">
        <f t="shared" si="18"/>
        <v>-59812</v>
      </c>
      <c r="L44" s="20">
        <f t="shared" si="18"/>
        <v>-37342.6</v>
      </c>
      <c r="M44" s="20">
        <f t="shared" si="18"/>
        <v>-24373.2</v>
      </c>
      <c r="N44" s="47">
        <f t="shared" si="17"/>
        <v>-755884.6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862520.1212876398</v>
      </c>
      <c r="C57" s="29">
        <f t="shared" si="21"/>
        <v>580302.10878</v>
      </c>
      <c r="D57" s="29">
        <f t="shared" si="21"/>
        <v>595964.99253635</v>
      </c>
      <c r="E57" s="29">
        <f t="shared" si="21"/>
        <v>115446.92372879999</v>
      </c>
      <c r="F57" s="29">
        <f t="shared" si="21"/>
        <v>586299.60974615</v>
      </c>
      <c r="G57" s="29">
        <f t="shared" si="21"/>
        <v>716242.1188</v>
      </c>
      <c r="H57" s="29">
        <f t="shared" si="21"/>
        <v>770622.8972</v>
      </c>
      <c r="I57" s="29">
        <f t="shared" si="21"/>
        <v>707187.4029651999</v>
      </c>
      <c r="J57" s="29">
        <f t="shared" si="21"/>
        <v>542315.6449151</v>
      </c>
      <c r="K57" s="29">
        <f t="shared" si="21"/>
        <v>659692.35215376</v>
      </c>
      <c r="L57" s="29">
        <f t="shared" si="21"/>
        <v>311362.93490573</v>
      </c>
      <c r="M57" s="29">
        <f t="shared" si="21"/>
        <v>180117.78134272</v>
      </c>
      <c r="N57" s="29">
        <f>SUM(B57:M57)</f>
        <v>6628074.888361451</v>
      </c>
      <c r="O57"/>
      <c r="P57"/>
      <c r="Q57"/>
      <c r="R57"/>
      <c r="S57"/>
      <c r="T57"/>
      <c r="U57"/>
      <c r="V57"/>
      <c r="W57"/>
      <c r="X57"/>
      <c r="Y57"/>
    </row>
    <row r="58" spans="1:15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73"/>
    </row>
    <row r="59" spans="1:15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73"/>
    </row>
    <row r="60" spans="1:14" ht="18.75" customHeight="1">
      <c r="A60" s="2" t="s">
        <v>74</v>
      </c>
      <c r="B60" s="36">
        <f>SUM(B61:B74)</f>
        <v>862520.12</v>
      </c>
      <c r="C60" s="36">
        <f aca="true" t="shared" si="22" ref="C60:M60">SUM(C61:C74)</f>
        <v>580302.1000000001</v>
      </c>
      <c r="D60" s="36">
        <f t="shared" si="22"/>
        <v>595964.99</v>
      </c>
      <c r="E60" s="36">
        <f t="shared" si="22"/>
        <v>115446.93</v>
      </c>
      <c r="F60" s="36">
        <f t="shared" si="22"/>
        <v>586299.61</v>
      </c>
      <c r="G60" s="36">
        <f t="shared" si="22"/>
        <v>716242.12</v>
      </c>
      <c r="H60" s="36">
        <f t="shared" si="22"/>
        <v>770622.89</v>
      </c>
      <c r="I60" s="36">
        <f t="shared" si="22"/>
        <v>707187.41</v>
      </c>
      <c r="J60" s="36">
        <f t="shared" si="22"/>
        <v>542315.65</v>
      </c>
      <c r="K60" s="36">
        <f t="shared" si="22"/>
        <v>659692.36</v>
      </c>
      <c r="L60" s="36">
        <f t="shared" si="22"/>
        <v>311362.93</v>
      </c>
      <c r="M60" s="36">
        <f t="shared" si="22"/>
        <v>180117.78</v>
      </c>
      <c r="N60" s="29">
        <f>SUM(N61:N74)</f>
        <v>6628074.890000001</v>
      </c>
    </row>
    <row r="61" spans="1:15" ht="18.75" customHeight="1">
      <c r="A61" s="17" t="s">
        <v>75</v>
      </c>
      <c r="B61" s="36">
        <v>165025.22</v>
      </c>
      <c r="C61" s="36">
        <v>172553.57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337578.79000000004</v>
      </c>
      <c r="O61"/>
    </row>
    <row r="62" spans="1:15" ht="18.75" customHeight="1">
      <c r="A62" s="17" t="s">
        <v>76</v>
      </c>
      <c r="B62" s="36">
        <v>697494.9</v>
      </c>
      <c r="C62" s="36">
        <v>407748.53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1105243.4300000002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595964.99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595964.99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115446.93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115446.93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586299.61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586299.61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716242.12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716242.12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600614.04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600614.04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170008.85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170008.85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707187.41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707187.41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542315.65</v>
      </c>
      <c r="K70" s="35">
        <v>0</v>
      </c>
      <c r="L70" s="35">
        <v>0</v>
      </c>
      <c r="M70" s="35">
        <v>0</v>
      </c>
      <c r="N70" s="29">
        <f t="shared" si="23"/>
        <v>542315.65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659692.36</v>
      </c>
      <c r="L71" s="35">
        <v>0</v>
      </c>
      <c r="M71" s="62"/>
      <c r="N71" s="26">
        <f t="shared" si="23"/>
        <v>659692.36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311362.93</v>
      </c>
      <c r="M72" s="35">
        <v>0</v>
      </c>
      <c r="N72" s="29">
        <f t="shared" si="23"/>
        <v>311362.93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180117.78</v>
      </c>
      <c r="N73" s="26">
        <f t="shared" si="23"/>
        <v>180117.78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2.278519714759788</v>
      </c>
      <c r="C78" s="45">
        <v>2.229202571328331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1.978699994612387</v>
      </c>
      <c r="C79" s="45">
        <v>1.866000015898188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1.8153260577250252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2.527073522341407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2.1198370513814777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1.6808944047948287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1.9763848019865935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1.9327999569357854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1.9202940322023787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2.1630402254509185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2.0681295890318223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2.455482567587933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2.4054366600329367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2017-02-15T14:07:19Z</dcterms:modified>
  <cp:category/>
  <cp:version/>
  <cp:contentType/>
  <cp:contentStatus/>
</cp:coreProperties>
</file>