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<sst xmlns="http://schemas.openxmlformats.org/spreadsheetml/2006/main" count="135" uniqueCount="135">
  <si>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</si>
  <si>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</si>
  <si>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</si>
  <si>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</si>
  <si>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</si>
  <si>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</si>
  <si>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</si>
  <si>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</si>
  <si>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</si>
  <si>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</si>
  <si>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</si>
  <si>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</si>
  <si>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</si>
  <si>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</si>
  <si>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</si>
  <si>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</si>
  <si>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</si>
  <si>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</si>
  <si>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</si>
  <si>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</si>
  <si>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</si>
  <si>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</si>
  <si>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</si>
  <si>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</si>
  <si>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</si>
  <si>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</si>
  <si>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</si>
  <si>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</si>
  <si>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</si>
  <si>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</si>
  <si>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</si>
  <si>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</si>
  <si>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</si>
  <si>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</si>
  <si>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</si>
  <si>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</si>
  <si>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</si>
  <si>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</si>
  <si>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</si>
  <si>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</si>
  <si>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</si>
  <si>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</si>
  <si>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</si>
  <si>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</si>
  <si>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</si>
  <si>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</si>
  <si>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</si>
  <si>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</si>
  <si>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</si>
  <si>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</si>
  <si>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</si>
  <si>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</si>
  <si>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</si>
  <si>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</si>
  <si>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</si>
  <si>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</si>
  <si>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</si>
  <si>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</si>
  <si>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</si>
  <si>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</si>
  <si>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</si>
  <si>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</si>
  <si>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</si>
  <si>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</si>
  <si>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</si>
  <si>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</si>
  <si>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</si>
  <si>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</si>
  <si>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</si>
  <si>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</si>
  <si>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</si>
  <si>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</si>
  <si>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</si>
  <si>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</si>
  <si>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</si>
  <si>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</si>
  <si>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</si>
  <si>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</si>
  <si>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</si>
  <si>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</si>
  <si>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</si>
  <si>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</si>
  <si>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</si>
  <si>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</si>
  <si>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</si>
  <si>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</si>
  <si>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</si>
  <si>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</si>
  <si>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</si>
  <si>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</si>
  <si>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</si>
  <si>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</si>
  <si>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</si>
  <si>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</si>
  <si>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</si>
  <si>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</si>
  <si>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</si>
  <si>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</si>
  <si>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</si>
  <si>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</si>
  <si>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</si>
  <si>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</si>
  <si>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</si>
  <si>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</si>
  <si>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</si>
  <si>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</si>
  <si>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</si>
  <si>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</si>
  <si>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</si>
  <si>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</si>
  <si>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</si>
  <si>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</si>
  <si>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</si>
  <si>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</si>
  <si>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</si>
  <si>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</si>
  <si>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</si>
  <si>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</si>
  <si>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</si>
  <si>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</si>
  <si>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</si>
  <si>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</si>
  <si>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</si>
  <si>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</si>
  <si>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</si>
  <si>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</si>
  <si>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</si>
  <si>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</si>
  <si>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</si>
  <si>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</si>
  <si>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</si>
  <si>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</si>
  <si>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</si>
  <si>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</si>
  <si>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20/02/17 - VENCIMENTO 07/03/17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</si>
</sst>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2" fillId="35" borderId="4" xfId="46" applyNumberFormat="1" applyFont="1" applyFill="1" applyBorder="1" applyAlignment="1">
      <alignment horizontal="center"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613999</v>
      </c>
      <c r="C7" s="9">
        <f t="shared" si="0"/>
        <v>780983</v>
      </c>
      <c r="D7" s="9">
        <f t="shared" si="0"/>
        <v>796988</v>
      </c>
      <c r="E7" s="9">
        <f t="shared" si="0"/>
        <v>543432</v>
      </c>
      <c r="F7" s="9">
        <f t="shared" si="0"/>
        <v>740760</v>
      </c>
      <c r="G7" s="9">
        <f t="shared" si="0"/>
        <v>1243476</v>
      </c>
      <c r="H7" s="9">
        <f t="shared" si="0"/>
        <v>567385</v>
      </c>
      <c r="I7" s="9">
        <f t="shared" si="0"/>
        <v>124443</v>
      </c>
      <c r="J7" s="9">
        <f t="shared" si="0"/>
        <v>334925</v>
      </c>
      <c r="K7" s="9">
        <f t="shared" si="0"/>
        <v>5746391</v>
      </c>
      <c r="L7" s="52"/>
    </row>
    <row r="8" spans="1:11" ht="17.25" customHeight="1">
      <c r="A8" s="10" t="s">
        <v>97</v>
      </c>
      <c r="B8" s="11">
        <f>B9+B12+B16</f>
        <v>311407</v>
      </c>
      <c r="C8" s="11">
        <f aca="true" t="shared" si="1" ref="C8:J8">C9+C12+C16</f>
        <v>404614</v>
      </c>
      <c r="D8" s="11">
        <f t="shared" si="1"/>
        <v>387953</v>
      </c>
      <c r="E8" s="11">
        <f t="shared" si="1"/>
        <v>281585</v>
      </c>
      <c r="F8" s="11">
        <f t="shared" si="1"/>
        <v>371518</v>
      </c>
      <c r="G8" s="11">
        <f t="shared" si="1"/>
        <v>620463</v>
      </c>
      <c r="H8" s="11">
        <f t="shared" si="1"/>
        <v>314050</v>
      </c>
      <c r="I8" s="11">
        <f t="shared" si="1"/>
        <v>57970</v>
      </c>
      <c r="J8" s="11">
        <f t="shared" si="1"/>
        <v>160336</v>
      </c>
      <c r="K8" s="11">
        <f>SUM(B8:J8)</f>
        <v>2909896</v>
      </c>
    </row>
    <row r="9" spans="1:11" ht="17.25" customHeight="1">
      <c r="A9" s="15" t="s">
        <v>16</v>
      </c>
      <c r="B9" s="13">
        <f>+B10+B11</f>
        <v>44698</v>
      </c>
      <c r="C9" s="13">
        <f aca="true" t="shared" si="2" ref="C9:J9">+C10+C11</f>
        <v>59785</v>
      </c>
      <c r="D9" s="13">
        <f t="shared" si="2"/>
        <v>50686</v>
      </c>
      <c r="E9" s="13">
        <f t="shared" si="2"/>
        <v>40066</v>
      </c>
      <c r="F9" s="13">
        <f t="shared" si="2"/>
        <v>46077</v>
      </c>
      <c r="G9" s="13">
        <f t="shared" si="2"/>
        <v>61001</v>
      </c>
      <c r="H9" s="13">
        <f t="shared" si="2"/>
        <v>54303</v>
      </c>
      <c r="I9" s="13">
        <f t="shared" si="2"/>
        <v>9557</v>
      </c>
      <c r="J9" s="13">
        <f t="shared" si="2"/>
        <v>19624</v>
      </c>
      <c r="K9" s="11">
        <f>SUM(B9:J9)</f>
        <v>385797</v>
      </c>
    </row>
    <row r="10" spans="1:11" ht="17.25" customHeight="1">
      <c r="A10" s="29" t="s">
        <v>17</v>
      </c>
      <c r="B10" s="13">
        <v>44698</v>
      </c>
      <c r="C10" s="13">
        <v>59785</v>
      </c>
      <c r="D10" s="13">
        <v>50686</v>
      </c>
      <c r="E10" s="13">
        <v>40066</v>
      </c>
      <c r="F10" s="13">
        <v>46077</v>
      </c>
      <c r="G10" s="13">
        <v>61001</v>
      </c>
      <c r="H10" s="13">
        <v>54303</v>
      </c>
      <c r="I10" s="13">
        <v>9557</v>
      </c>
      <c r="J10" s="13">
        <v>19624</v>
      </c>
      <c r="K10" s="11">
        <f>SUM(B10:J10)</f>
        <v>385797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235792</v>
      </c>
      <c r="C12" s="17">
        <f t="shared" si="3"/>
        <v>305728</v>
      </c>
      <c r="D12" s="17">
        <f t="shared" si="3"/>
        <v>299716</v>
      </c>
      <c r="E12" s="17">
        <f t="shared" si="3"/>
        <v>215485</v>
      </c>
      <c r="F12" s="17">
        <f t="shared" si="3"/>
        <v>282536</v>
      </c>
      <c r="G12" s="17">
        <f t="shared" si="3"/>
        <v>484838</v>
      </c>
      <c r="H12" s="17">
        <f t="shared" si="3"/>
        <v>231521</v>
      </c>
      <c r="I12" s="17">
        <f t="shared" si="3"/>
        <v>42375</v>
      </c>
      <c r="J12" s="17">
        <f t="shared" si="3"/>
        <v>124875</v>
      </c>
      <c r="K12" s="11">
        <f aca="true" t="shared" si="4" ref="K12:K27">SUM(B12:J12)</f>
        <v>2222866</v>
      </c>
    </row>
    <row r="13" spans="1:13" ht="17.25" customHeight="1">
      <c r="A13" s="14" t="s">
        <v>19</v>
      </c>
      <c r="B13" s="13">
        <v>117855</v>
      </c>
      <c r="C13" s="13">
        <v>163670</v>
      </c>
      <c r="D13" s="13">
        <v>162423</v>
      </c>
      <c r="E13" s="13">
        <v>113759</v>
      </c>
      <c r="F13" s="13">
        <v>147925</v>
      </c>
      <c r="G13" s="13">
        <v>237451</v>
      </c>
      <c r="H13" s="13">
        <v>111802</v>
      </c>
      <c r="I13" s="13">
        <v>24394</v>
      </c>
      <c r="J13" s="13">
        <v>67793</v>
      </c>
      <c r="K13" s="11">
        <f t="shared" si="4"/>
        <v>1147072</v>
      </c>
      <c r="L13" s="52"/>
      <c r="M13" s="53"/>
    </row>
    <row r="14" spans="1:12" ht="17.25" customHeight="1">
      <c r="A14" s="14" t="s">
        <v>20</v>
      </c>
      <c r="B14" s="13">
        <v>109746</v>
      </c>
      <c r="C14" s="13">
        <v>130069</v>
      </c>
      <c r="D14" s="13">
        <v>128561</v>
      </c>
      <c r="E14" s="13">
        <v>93970</v>
      </c>
      <c r="F14" s="13">
        <v>126486</v>
      </c>
      <c r="G14" s="13">
        <v>234524</v>
      </c>
      <c r="H14" s="13">
        <v>106673</v>
      </c>
      <c r="I14" s="13">
        <v>15865</v>
      </c>
      <c r="J14" s="13">
        <v>54151</v>
      </c>
      <c r="K14" s="11">
        <f t="shared" si="4"/>
        <v>1000045</v>
      </c>
      <c r="L14" s="52"/>
    </row>
    <row r="15" spans="1:11" ht="17.25" customHeight="1">
      <c r="A15" s="14" t="s">
        <v>21</v>
      </c>
      <c r="B15" s="13">
        <v>8191</v>
      </c>
      <c r="C15" s="13">
        <v>11989</v>
      </c>
      <c r="D15" s="13">
        <v>8732</v>
      </c>
      <c r="E15" s="13">
        <v>7756</v>
      </c>
      <c r="F15" s="13">
        <v>8125</v>
      </c>
      <c r="G15" s="13">
        <v>12863</v>
      </c>
      <c r="H15" s="13">
        <v>13046</v>
      </c>
      <c r="I15" s="13">
        <v>2116</v>
      </c>
      <c r="J15" s="13">
        <v>2931</v>
      </c>
      <c r="K15" s="11">
        <f t="shared" si="4"/>
        <v>75749</v>
      </c>
    </row>
    <row r="16" spans="1:11" ht="17.25" customHeight="1">
      <c r="A16" s="15" t="s">
        <v>93</v>
      </c>
      <c r="B16" s="13">
        <f>B17+B18+B19</f>
        <v>30917</v>
      </c>
      <c r="C16" s="13">
        <f aca="true" t="shared" si="5" ref="C16:J16">C17+C18+C19</f>
        <v>39101</v>
      </c>
      <c r="D16" s="13">
        <f t="shared" si="5"/>
        <v>37551</v>
      </c>
      <c r="E16" s="13">
        <f t="shared" si="5"/>
        <v>26034</v>
      </c>
      <c r="F16" s="13">
        <f t="shared" si="5"/>
        <v>42905</v>
      </c>
      <c r="G16" s="13">
        <f t="shared" si="5"/>
        <v>74624</v>
      </c>
      <c r="H16" s="13">
        <f t="shared" si="5"/>
        <v>28226</v>
      </c>
      <c r="I16" s="13">
        <f t="shared" si="5"/>
        <v>6038</v>
      </c>
      <c r="J16" s="13">
        <f t="shared" si="5"/>
        <v>15837</v>
      </c>
      <c r="K16" s="11">
        <f t="shared" si="4"/>
        <v>301233</v>
      </c>
    </row>
    <row r="17" spans="1:11" ht="17.25" customHeight="1">
      <c r="A17" s="14" t="s">
        <v>94</v>
      </c>
      <c r="B17" s="13">
        <v>26054</v>
      </c>
      <c r="C17" s="13">
        <v>33927</v>
      </c>
      <c r="D17" s="13">
        <v>32166</v>
      </c>
      <c r="E17" s="13">
        <v>22254</v>
      </c>
      <c r="F17" s="13">
        <v>37476</v>
      </c>
      <c r="G17" s="13">
        <v>64562</v>
      </c>
      <c r="H17" s="13">
        <v>24478</v>
      </c>
      <c r="I17" s="13">
        <v>5254</v>
      </c>
      <c r="J17" s="13">
        <v>13423</v>
      </c>
      <c r="K17" s="11">
        <f t="shared" si="4"/>
        <v>259594</v>
      </c>
    </row>
    <row r="18" spans="1:11" ht="17.25" customHeight="1">
      <c r="A18" s="14" t="s">
        <v>95</v>
      </c>
      <c r="B18" s="13">
        <v>4595</v>
      </c>
      <c r="C18" s="13">
        <v>4821</v>
      </c>
      <c r="D18" s="13">
        <v>5182</v>
      </c>
      <c r="E18" s="13">
        <v>3596</v>
      </c>
      <c r="F18" s="13">
        <v>5192</v>
      </c>
      <c r="G18" s="13">
        <v>9682</v>
      </c>
      <c r="H18" s="13">
        <v>3447</v>
      </c>
      <c r="I18" s="13">
        <v>735</v>
      </c>
      <c r="J18" s="13">
        <v>2347</v>
      </c>
      <c r="K18" s="11">
        <f t="shared" si="4"/>
        <v>39597</v>
      </c>
    </row>
    <row r="19" spans="1:11" ht="17.25" customHeight="1">
      <c r="A19" s="14" t="s">
        <v>96</v>
      </c>
      <c r="B19" s="13">
        <v>268</v>
      </c>
      <c r="C19" s="13">
        <v>353</v>
      </c>
      <c r="D19" s="13">
        <v>203</v>
      </c>
      <c r="E19" s="13">
        <v>184</v>
      </c>
      <c r="F19" s="13">
        <v>237</v>
      </c>
      <c r="G19" s="13">
        <v>380</v>
      </c>
      <c r="H19" s="13">
        <v>301</v>
      </c>
      <c r="I19" s="13">
        <v>49</v>
      </c>
      <c r="J19" s="13">
        <v>67</v>
      </c>
      <c r="K19" s="11">
        <f t="shared" si="4"/>
        <v>2042</v>
      </c>
    </row>
    <row r="20" spans="1:11" ht="17.25" customHeight="1">
      <c r="A20" s="16" t="s">
        <v>22</v>
      </c>
      <c r="B20" s="11">
        <f>+B21+B22+B23</f>
        <v>169793</v>
      </c>
      <c r="C20" s="11">
        <f aca="true" t="shared" si="6" ref="C20:J20">+C21+C22+C23</f>
        <v>190454</v>
      </c>
      <c r="D20" s="11">
        <f t="shared" si="6"/>
        <v>212317</v>
      </c>
      <c r="E20" s="11">
        <f t="shared" si="6"/>
        <v>136757</v>
      </c>
      <c r="F20" s="11">
        <f t="shared" si="6"/>
        <v>214893</v>
      </c>
      <c r="G20" s="11">
        <f t="shared" si="6"/>
        <v>405092</v>
      </c>
      <c r="H20" s="11">
        <f t="shared" si="6"/>
        <v>143065</v>
      </c>
      <c r="I20" s="11">
        <f t="shared" si="6"/>
        <v>33440</v>
      </c>
      <c r="J20" s="11">
        <f t="shared" si="6"/>
        <v>85631</v>
      </c>
      <c r="K20" s="11">
        <f t="shared" si="4"/>
        <v>1591442</v>
      </c>
    </row>
    <row r="21" spans="1:12" ht="17.25" customHeight="1">
      <c r="A21" s="12" t="s">
        <v>23</v>
      </c>
      <c r="B21" s="13">
        <v>95540</v>
      </c>
      <c r="C21" s="13">
        <v>117283</v>
      </c>
      <c r="D21" s="13">
        <v>130831</v>
      </c>
      <c r="E21" s="13">
        <v>82456</v>
      </c>
      <c r="F21" s="13">
        <v>126354</v>
      </c>
      <c r="G21" s="13">
        <v>219188</v>
      </c>
      <c r="H21" s="13">
        <v>83598</v>
      </c>
      <c r="I21" s="13">
        <v>21235</v>
      </c>
      <c r="J21" s="13">
        <v>51408</v>
      </c>
      <c r="K21" s="11">
        <f t="shared" si="4"/>
        <v>927893</v>
      </c>
      <c r="L21" s="52"/>
    </row>
    <row r="22" spans="1:12" ht="17.25" customHeight="1">
      <c r="A22" s="12" t="s">
        <v>24</v>
      </c>
      <c r="B22" s="13">
        <v>70556</v>
      </c>
      <c r="C22" s="13">
        <v>68863</v>
      </c>
      <c r="D22" s="13">
        <v>77792</v>
      </c>
      <c r="E22" s="13">
        <v>51583</v>
      </c>
      <c r="F22" s="13">
        <v>85090</v>
      </c>
      <c r="G22" s="13">
        <v>179550</v>
      </c>
      <c r="H22" s="13">
        <v>55049</v>
      </c>
      <c r="I22" s="13">
        <v>11374</v>
      </c>
      <c r="J22" s="13">
        <v>32917</v>
      </c>
      <c r="K22" s="11">
        <f t="shared" si="4"/>
        <v>632774</v>
      </c>
      <c r="L22" s="52"/>
    </row>
    <row r="23" spans="1:11" ht="17.25" customHeight="1">
      <c r="A23" s="12" t="s">
        <v>25</v>
      </c>
      <c r="B23" s="13">
        <v>3697</v>
      </c>
      <c r="C23" s="13">
        <v>4308</v>
      </c>
      <c r="D23" s="13">
        <v>3694</v>
      </c>
      <c r="E23" s="13">
        <v>2718</v>
      </c>
      <c r="F23" s="13">
        <v>3449</v>
      </c>
      <c r="G23" s="13">
        <v>6354</v>
      </c>
      <c r="H23" s="13">
        <v>4418</v>
      </c>
      <c r="I23" s="13">
        <v>831</v>
      </c>
      <c r="J23" s="13">
        <v>1306</v>
      </c>
      <c r="K23" s="11">
        <f t="shared" si="4"/>
        <v>30775</v>
      </c>
    </row>
    <row r="24" spans="1:11" ht="17.25" customHeight="1">
      <c r="A24" s="16" t="s">
        <v>26</v>
      </c>
      <c r="B24" s="13">
        <f>+B25+B26</f>
        <v>132799</v>
      </c>
      <c r="C24" s="13">
        <f aca="true" t="shared" si="7" ref="C24:J24">+C25+C26</f>
        <v>185915</v>
      </c>
      <c r="D24" s="13">
        <f t="shared" si="7"/>
        <v>196718</v>
      </c>
      <c r="E24" s="13">
        <f t="shared" si="7"/>
        <v>125090</v>
      </c>
      <c r="F24" s="13">
        <f t="shared" si="7"/>
        <v>154349</v>
      </c>
      <c r="G24" s="13">
        <f t="shared" si="7"/>
        <v>217921</v>
      </c>
      <c r="H24" s="13">
        <f t="shared" si="7"/>
        <v>103301</v>
      </c>
      <c r="I24" s="13">
        <f t="shared" si="7"/>
        <v>33033</v>
      </c>
      <c r="J24" s="13">
        <f t="shared" si="7"/>
        <v>88958</v>
      </c>
      <c r="K24" s="11">
        <f t="shared" si="4"/>
        <v>1238084</v>
      </c>
    </row>
    <row r="25" spans="1:12" ht="17.25" customHeight="1">
      <c r="A25" s="12" t="s">
        <v>115</v>
      </c>
      <c r="B25" s="13">
        <v>68609</v>
      </c>
      <c r="C25" s="13">
        <v>105497</v>
      </c>
      <c r="D25" s="13">
        <v>116518</v>
      </c>
      <c r="E25" s="13">
        <v>74034</v>
      </c>
      <c r="F25" s="13">
        <v>87256</v>
      </c>
      <c r="G25" s="13">
        <v>118766</v>
      </c>
      <c r="H25" s="13">
        <v>57724</v>
      </c>
      <c r="I25" s="13">
        <v>21131</v>
      </c>
      <c r="J25" s="13">
        <v>50242</v>
      </c>
      <c r="K25" s="11">
        <f t="shared" si="4"/>
        <v>699777</v>
      </c>
      <c r="L25" s="52"/>
    </row>
    <row r="26" spans="1:12" ht="17.25" customHeight="1">
      <c r="A26" s="12" t="s">
        <v>116</v>
      </c>
      <c r="B26" s="13">
        <v>64190</v>
      </c>
      <c r="C26" s="13">
        <v>80418</v>
      </c>
      <c r="D26" s="13">
        <v>80200</v>
      </c>
      <c r="E26" s="13">
        <v>51056</v>
      </c>
      <c r="F26" s="13">
        <v>67093</v>
      </c>
      <c r="G26" s="13">
        <v>99155</v>
      </c>
      <c r="H26" s="13">
        <v>45577</v>
      </c>
      <c r="I26" s="13">
        <v>11902</v>
      </c>
      <c r="J26" s="13">
        <v>38716</v>
      </c>
      <c r="K26" s="11">
        <f t="shared" si="4"/>
        <v>538307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6969</v>
      </c>
      <c r="I27" s="11">
        <v>0</v>
      </c>
      <c r="J27" s="11">
        <v>0</v>
      </c>
      <c r="K27" s="11">
        <f t="shared" si="4"/>
        <v>6969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14871.71</v>
      </c>
      <c r="I35" s="19">
        <v>0</v>
      </c>
      <c r="J35" s="19">
        <v>0</v>
      </c>
      <c r="K35" s="23">
        <f>SUM(B35:J35)</f>
        <v>14871.71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1725744.52</v>
      </c>
      <c r="C47" s="22">
        <f aca="true" t="shared" si="12" ref="C47:H47">+C48+C57</f>
        <v>2453105.8500000006</v>
      </c>
      <c r="D47" s="22">
        <f t="shared" si="12"/>
        <v>2816962.55</v>
      </c>
      <c r="E47" s="22">
        <f t="shared" si="12"/>
        <v>1640762.7899999998</v>
      </c>
      <c r="F47" s="22">
        <f t="shared" si="12"/>
        <v>2207308.3000000003</v>
      </c>
      <c r="G47" s="22">
        <f t="shared" si="12"/>
        <v>3122775.39</v>
      </c>
      <c r="H47" s="22">
        <f t="shared" si="12"/>
        <v>1653107.17</v>
      </c>
      <c r="I47" s="22">
        <f>+I48+I57</f>
        <v>629664.65</v>
      </c>
      <c r="J47" s="22">
        <f>+J48+J57</f>
        <v>1020227.6400000001</v>
      </c>
      <c r="K47" s="22">
        <f>SUM(B47:J47)</f>
        <v>17269658.86</v>
      </c>
    </row>
    <row r="48" spans="1:11" ht="17.25" customHeight="1">
      <c r="A48" s="16" t="s">
        <v>108</v>
      </c>
      <c r="B48" s="23">
        <f>SUM(B49:B56)</f>
        <v>1707079.3</v>
      </c>
      <c r="C48" s="23">
        <f aca="true" t="shared" si="13" ref="C48:J48">SUM(C49:C56)</f>
        <v>2429628.0100000007</v>
      </c>
      <c r="D48" s="23">
        <f t="shared" si="13"/>
        <v>2791540.02</v>
      </c>
      <c r="E48" s="23">
        <f t="shared" si="13"/>
        <v>1618372.9</v>
      </c>
      <c r="F48" s="23">
        <f t="shared" si="13"/>
        <v>2183782.6100000003</v>
      </c>
      <c r="G48" s="23">
        <f t="shared" si="13"/>
        <v>3093240.12</v>
      </c>
      <c r="H48" s="23">
        <f t="shared" si="13"/>
        <v>1633080.77</v>
      </c>
      <c r="I48" s="23">
        <f t="shared" si="13"/>
        <v>629664.65</v>
      </c>
      <c r="J48" s="23">
        <f t="shared" si="13"/>
        <v>1006221.7100000001</v>
      </c>
      <c r="K48" s="23">
        <f aca="true" t="shared" si="14" ref="K48:K57">SUM(B48:J48)</f>
        <v>17092610.09</v>
      </c>
    </row>
    <row r="49" spans="1:11" ht="17.25" customHeight="1">
      <c r="A49" s="34" t="s">
        <v>43</v>
      </c>
      <c r="B49" s="23">
        <f aca="true" t="shared" si="15" ref="B49:H49">ROUND(B30*B7,2)</f>
        <v>1705934.82</v>
      </c>
      <c r="C49" s="23">
        <f t="shared" si="15"/>
        <v>2422296.87</v>
      </c>
      <c r="D49" s="23">
        <f t="shared" si="15"/>
        <v>2789139.2</v>
      </c>
      <c r="E49" s="23">
        <f t="shared" si="15"/>
        <v>1617416.66</v>
      </c>
      <c r="F49" s="23">
        <f t="shared" si="15"/>
        <v>2181982.66</v>
      </c>
      <c r="G49" s="23">
        <f t="shared" si="15"/>
        <v>3090659.6</v>
      </c>
      <c r="H49" s="23">
        <f t="shared" si="15"/>
        <v>1617103.99</v>
      </c>
      <c r="I49" s="23">
        <f>ROUND(I30*I7,2)</f>
        <v>628598.93</v>
      </c>
      <c r="J49" s="23">
        <f>ROUND(J30*J7,2)</f>
        <v>1004004.67</v>
      </c>
      <c r="K49" s="23">
        <f t="shared" si="14"/>
        <v>17057137.400000002</v>
      </c>
    </row>
    <row r="50" spans="1:11" ht="17.25" customHeight="1">
      <c r="A50" s="34" t="s">
        <v>44</v>
      </c>
      <c r="B50" s="19">
        <v>0</v>
      </c>
      <c r="C50" s="23">
        <f>ROUND(C31*C7,2)</f>
        <v>5384.24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5384.24</v>
      </c>
    </row>
    <row r="51" spans="1:11" ht="17.25" customHeight="1">
      <c r="A51" s="66" t="s">
        <v>104</v>
      </c>
      <c r="B51" s="67">
        <f aca="true" t="shared" si="16" ref="B51:H51">ROUND(B32*B7,2)</f>
        <v>-2947.2</v>
      </c>
      <c r="C51" s="67">
        <f t="shared" si="16"/>
        <v>-3826.82</v>
      </c>
      <c r="D51" s="67">
        <f t="shared" si="16"/>
        <v>-3984.94</v>
      </c>
      <c r="E51" s="67">
        <f t="shared" si="16"/>
        <v>-2489.16</v>
      </c>
      <c r="F51" s="67">
        <f t="shared" si="16"/>
        <v>-3481.57</v>
      </c>
      <c r="G51" s="67">
        <f t="shared" si="16"/>
        <v>-4849.56</v>
      </c>
      <c r="H51" s="67">
        <f t="shared" si="16"/>
        <v>-2609.97</v>
      </c>
      <c r="I51" s="19">
        <v>0</v>
      </c>
      <c r="J51" s="19">
        <v>0</v>
      </c>
      <c r="K51" s="67">
        <f>SUM(B51:J51)</f>
        <v>-24189.220000000005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14871.71</v>
      </c>
      <c r="I53" s="31">
        <f>+I35</f>
        <v>0</v>
      </c>
      <c r="J53" s="31">
        <f>+J35</f>
        <v>0</v>
      </c>
      <c r="K53" s="23">
        <f t="shared" si="14"/>
        <v>14871.71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18665.22</v>
      </c>
      <c r="C57" s="36">
        <v>23477.84</v>
      </c>
      <c r="D57" s="36">
        <v>25422.53</v>
      </c>
      <c r="E57" s="36">
        <v>22389.89</v>
      </c>
      <c r="F57" s="36">
        <v>23525.69</v>
      </c>
      <c r="G57" s="36">
        <v>29535.27</v>
      </c>
      <c r="H57" s="36">
        <v>20026.4</v>
      </c>
      <c r="I57" s="19">
        <v>0</v>
      </c>
      <c r="J57" s="36">
        <v>14005.93</v>
      </c>
      <c r="K57" s="36">
        <f t="shared" si="14"/>
        <v>177048.77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-401419.82</v>
      </c>
      <c r="C61" s="35">
        <f t="shared" si="17"/>
        <v>-256794.15</v>
      </c>
      <c r="D61" s="35">
        <f t="shared" si="17"/>
        <v>-291743.95</v>
      </c>
      <c r="E61" s="35">
        <f t="shared" si="17"/>
        <v>-443274.8</v>
      </c>
      <c r="F61" s="35">
        <f t="shared" si="17"/>
        <v>-489022.77</v>
      </c>
      <c r="G61" s="35">
        <f t="shared" si="17"/>
        <v>-471114.65</v>
      </c>
      <c r="H61" s="35">
        <f t="shared" si="17"/>
        <v>-223056.96</v>
      </c>
      <c r="I61" s="35">
        <f t="shared" si="17"/>
        <v>-104708.67000000001</v>
      </c>
      <c r="J61" s="35">
        <f t="shared" si="17"/>
        <v>-86678.42</v>
      </c>
      <c r="K61" s="35">
        <f>SUM(B61:J61)</f>
        <v>-2767814.19</v>
      </c>
    </row>
    <row r="62" spans="1:11" ht="18.75" customHeight="1">
      <c r="A62" s="16" t="s">
        <v>74</v>
      </c>
      <c r="B62" s="35">
        <f aca="true" t="shared" si="18" ref="B62:J62">B63+B64+B65+B66+B67+B68</f>
        <v>-384490.38</v>
      </c>
      <c r="C62" s="35">
        <f t="shared" si="18"/>
        <v>-232141.41</v>
      </c>
      <c r="D62" s="35">
        <f t="shared" si="18"/>
        <v>-266322.99</v>
      </c>
      <c r="E62" s="35">
        <f t="shared" si="18"/>
        <v>-426982.58</v>
      </c>
      <c r="F62" s="35">
        <f t="shared" si="18"/>
        <v>-466212.45</v>
      </c>
      <c r="G62" s="35">
        <f t="shared" si="18"/>
        <v>-436491.39</v>
      </c>
      <c r="H62" s="35">
        <f t="shared" si="18"/>
        <v>-206351.4</v>
      </c>
      <c r="I62" s="35">
        <f t="shared" si="18"/>
        <v>-36316.6</v>
      </c>
      <c r="J62" s="35">
        <f t="shared" si="18"/>
        <v>-74571.2</v>
      </c>
      <c r="K62" s="35">
        <f aca="true" t="shared" si="19" ref="K62:K91">SUM(B62:J62)</f>
        <v>-2529880.4000000004</v>
      </c>
    </row>
    <row r="63" spans="1:11" ht="18.75" customHeight="1">
      <c r="A63" s="12" t="s">
        <v>75</v>
      </c>
      <c r="B63" s="35">
        <f>-ROUND(B9*$D$3,2)</f>
        <v>-169852.4</v>
      </c>
      <c r="C63" s="35">
        <f aca="true" t="shared" si="20" ref="C63:J63">-ROUND(C9*$D$3,2)</f>
        <v>-227183</v>
      </c>
      <c r="D63" s="35">
        <f t="shared" si="20"/>
        <v>-192606.8</v>
      </c>
      <c r="E63" s="35">
        <f t="shared" si="20"/>
        <v>-152250.8</v>
      </c>
      <c r="F63" s="35">
        <f t="shared" si="20"/>
        <v>-175092.6</v>
      </c>
      <c r="G63" s="35">
        <f t="shared" si="20"/>
        <v>-231803.8</v>
      </c>
      <c r="H63" s="35">
        <f t="shared" si="20"/>
        <v>-206351.4</v>
      </c>
      <c r="I63" s="35">
        <f t="shared" si="20"/>
        <v>-36316.6</v>
      </c>
      <c r="J63" s="35">
        <f t="shared" si="20"/>
        <v>-74571.2</v>
      </c>
      <c r="K63" s="35">
        <f t="shared" si="19"/>
        <v>-1466028.5999999999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-3477</v>
      </c>
      <c r="C65" s="35">
        <v>-121.6</v>
      </c>
      <c r="D65" s="35">
        <v>-342</v>
      </c>
      <c r="E65" s="35">
        <v>-1402.2</v>
      </c>
      <c r="F65" s="35">
        <v>-1075.4</v>
      </c>
      <c r="G65" s="35">
        <v>-684</v>
      </c>
      <c r="H65" s="19">
        <v>0</v>
      </c>
      <c r="I65" s="19">
        <v>0</v>
      </c>
      <c r="J65" s="19">
        <v>0</v>
      </c>
      <c r="K65" s="35">
        <f t="shared" si="19"/>
        <v>-7102.200000000001</v>
      </c>
    </row>
    <row r="66" spans="1:11" ht="18.75" customHeight="1">
      <c r="A66" s="12" t="s">
        <v>105</v>
      </c>
      <c r="B66" s="35">
        <v>-11897.8</v>
      </c>
      <c r="C66" s="35">
        <v>-2219.2</v>
      </c>
      <c r="D66" s="35">
        <v>-3955.8</v>
      </c>
      <c r="E66" s="35">
        <v>-6171.2</v>
      </c>
      <c r="F66" s="35">
        <v>-3530.2</v>
      </c>
      <c r="G66" s="35">
        <v>-4495.4</v>
      </c>
      <c r="H66" s="19">
        <v>0</v>
      </c>
      <c r="I66" s="19">
        <v>0</v>
      </c>
      <c r="J66" s="19">
        <v>0</v>
      </c>
      <c r="K66" s="35">
        <f t="shared" si="19"/>
        <v>-32269.6</v>
      </c>
    </row>
    <row r="67" spans="1:11" ht="18.75" customHeight="1">
      <c r="A67" s="12" t="s">
        <v>52</v>
      </c>
      <c r="B67" s="35">
        <v>-199263.18</v>
      </c>
      <c r="C67" s="35">
        <v>-2617.61</v>
      </c>
      <c r="D67" s="35">
        <v>-69418.39</v>
      </c>
      <c r="E67" s="35">
        <v>-267158.38</v>
      </c>
      <c r="F67" s="35">
        <v>-286514.25</v>
      </c>
      <c r="G67" s="35">
        <v>-199508.19</v>
      </c>
      <c r="H67" s="19">
        <v>0</v>
      </c>
      <c r="I67" s="19">
        <v>0</v>
      </c>
      <c r="J67" s="19">
        <v>0</v>
      </c>
      <c r="K67" s="35">
        <f t="shared" si="19"/>
        <v>-1024480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1" ref="B69:J69">SUM(B70:B99)</f>
        <v>-16929.44</v>
      </c>
      <c r="C69" s="67">
        <f t="shared" si="21"/>
        <v>-24652.74</v>
      </c>
      <c r="D69" s="67">
        <f t="shared" si="21"/>
        <v>-25420.96</v>
      </c>
      <c r="E69" s="67">
        <f t="shared" si="21"/>
        <v>-16292.22</v>
      </c>
      <c r="F69" s="67">
        <f t="shared" si="21"/>
        <v>-22810.32</v>
      </c>
      <c r="G69" s="67">
        <f t="shared" si="21"/>
        <v>-34623.26</v>
      </c>
      <c r="H69" s="67">
        <f t="shared" si="21"/>
        <v>-16705.56</v>
      </c>
      <c r="I69" s="67">
        <f t="shared" si="21"/>
        <v>-68392.07</v>
      </c>
      <c r="J69" s="67">
        <f t="shared" si="21"/>
        <v>-12107.22</v>
      </c>
      <c r="K69" s="67">
        <f t="shared" si="19"/>
        <v>-237933.79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-1182.14</v>
      </c>
      <c r="E72" s="19">
        <v>0</v>
      </c>
      <c r="F72" s="35">
        <v>-421.43</v>
      </c>
      <c r="G72" s="19">
        <v>0</v>
      </c>
      <c r="H72" s="19">
        <v>0</v>
      </c>
      <c r="I72" s="47">
        <v>-2519.29</v>
      </c>
      <c r="J72" s="19">
        <v>0</v>
      </c>
      <c r="K72" s="67">
        <f t="shared" si="19"/>
        <v>-4122.860000000001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-16929.44</v>
      </c>
      <c r="C74" s="35">
        <v>-24576.11</v>
      </c>
      <c r="D74" s="35">
        <v>-23232.78</v>
      </c>
      <c r="E74" s="35">
        <v>-16292.22</v>
      </c>
      <c r="F74" s="35">
        <v>-22388.89</v>
      </c>
      <c r="G74" s="35">
        <v>-34117.22</v>
      </c>
      <c r="H74" s="35">
        <v>-16705.56</v>
      </c>
      <c r="I74" s="35">
        <v>-5872.78</v>
      </c>
      <c r="J74" s="35">
        <v>-12107.22</v>
      </c>
      <c r="K74" s="67">
        <f t="shared" si="19"/>
        <v>-172222.22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-500</v>
      </c>
      <c r="H84" s="19">
        <v>0</v>
      </c>
      <c r="I84" s="19">
        <v>0</v>
      </c>
      <c r="J84" s="19">
        <v>0</v>
      </c>
      <c r="K84" s="67">
        <f t="shared" si="19"/>
        <v>-1500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1324324.7</v>
      </c>
      <c r="C104" s="24">
        <f t="shared" si="22"/>
        <v>2196311.7</v>
      </c>
      <c r="D104" s="24">
        <f t="shared" si="22"/>
        <v>2525218.6</v>
      </c>
      <c r="E104" s="24">
        <f t="shared" si="22"/>
        <v>1197487.9899999998</v>
      </c>
      <c r="F104" s="24">
        <f t="shared" si="22"/>
        <v>1718285.5300000003</v>
      </c>
      <c r="G104" s="24">
        <f t="shared" si="22"/>
        <v>2651660.74</v>
      </c>
      <c r="H104" s="24">
        <f t="shared" si="22"/>
        <v>1430050.21</v>
      </c>
      <c r="I104" s="24">
        <f>+I105+I106</f>
        <v>524955.98</v>
      </c>
      <c r="J104" s="24">
        <f>+J105+J106</f>
        <v>933549.2200000002</v>
      </c>
      <c r="K104" s="48">
        <f>SUM(B104:J104)</f>
        <v>14501844.67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1305659.48</v>
      </c>
      <c r="C105" s="24">
        <f t="shared" si="23"/>
        <v>2172833.8600000003</v>
      </c>
      <c r="D105" s="24">
        <f t="shared" si="23"/>
        <v>2499796.0700000003</v>
      </c>
      <c r="E105" s="24">
        <f t="shared" si="23"/>
        <v>1175098.0999999999</v>
      </c>
      <c r="F105" s="24">
        <f t="shared" si="23"/>
        <v>1694759.8400000003</v>
      </c>
      <c r="G105" s="24">
        <f t="shared" si="23"/>
        <v>2622125.47</v>
      </c>
      <c r="H105" s="24">
        <f t="shared" si="23"/>
        <v>1410023.81</v>
      </c>
      <c r="I105" s="24">
        <f t="shared" si="23"/>
        <v>524955.98</v>
      </c>
      <c r="J105" s="24">
        <f t="shared" si="23"/>
        <v>919543.2900000002</v>
      </c>
      <c r="K105" s="48">
        <f>SUM(B105:J105)</f>
        <v>14324795.900000002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18665.22</v>
      </c>
      <c r="C106" s="24">
        <f t="shared" si="24"/>
        <v>23477.84</v>
      </c>
      <c r="D106" s="24">
        <f t="shared" si="24"/>
        <v>25422.53</v>
      </c>
      <c r="E106" s="24">
        <f t="shared" si="24"/>
        <v>22389.89</v>
      </c>
      <c r="F106" s="24">
        <f t="shared" si="24"/>
        <v>23525.69</v>
      </c>
      <c r="G106" s="24">
        <f t="shared" si="24"/>
        <v>29535.27</v>
      </c>
      <c r="H106" s="24">
        <f t="shared" si="24"/>
        <v>20026.4</v>
      </c>
      <c r="I106" s="19">
        <f t="shared" si="24"/>
        <v>0</v>
      </c>
      <c r="J106" s="24">
        <f t="shared" si="24"/>
        <v>14005.93</v>
      </c>
      <c r="K106" s="48">
        <f>SUM(B106:J106)</f>
        <v>177048.77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14501844.700000001</v>
      </c>
      <c r="L112" s="54"/>
    </row>
    <row r="113" spans="1:11" ht="18.75" customHeight="1">
      <c r="A113" s="26" t="s">
        <v>70</v>
      </c>
      <c r="B113" s="27">
        <v>173079.9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173079.9</v>
      </c>
    </row>
    <row r="114" spans="1:11" ht="18.75" customHeight="1">
      <c r="A114" s="26" t="s">
        <v>71</v>
      </c>
      <c r="B114" s="27">
        <v>1151244.8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1151244.8</v>
      </c>
    </row>
    <row r="115" spans="1:11" ht="18.75" customHeight="1">
      <c r="A115" s="26" t="s">
        <v>72</v>
      </c>
      <c r="B115" s="40">
        <v>0</v>
      </c>
      <c r="C115" s="27">
        <f>+C104</f>
        <v>2196311.7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2196311.7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2525218.6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2525218.6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1077739.19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1077739.19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119748.8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119748.8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375469.65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375469.65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693683.81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693683.81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74439.01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74439.01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574693.07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574693.07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776606.37</v>
      </c>
      <c r="H123" s="40">
        <v>0</v>
      </c>
      <c r="I123" s="40">
        <v>0</v>
      </c>
      <c r="J123" s="40">
        <v>0</v>
      </c>
      <c r="K123" s="41">
        <f t="shared" si="25"/>
        <v>776606.37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61708.9</v>
      </c>
      <c r="H124" s="40">
        <v>0</v>
      </c>
      <c r="I124" s="40">
        <v>0</v>
      </c>
      <c r="J124" s="40">
        <v>0</v>
      </c>
      <c r="K124" s="41">
        <f t="shared" si="25"/>
        <v>61708.9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375650.77</v>
      </c>
      <c r="H125" s="40">
        <v>0</v>
      </c>
      <c r="I125" s="40">
        <v>0</v>
      </c>
      <c r="J125" s="40">
        <v>0</v>
      </c>
      <c r="K125" s="41">
        <f t="shared" si="25"/>
        <v>375650.77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379402.43</v>
      </c>
      <c r="H126" s="40">
        <v>0</v>
      </c>
      <c r="I126" s="40">
        <v>0</v>
      </c>
      <c r="J126" s="40">
        <v>0</v>
      </c>
      <c r="K126" s="41">
        <f t="shared" si="25"/>
        <v>379402.43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1058292.29</v>
      </c>
      <c r="H127" s="40">
        <v>0</v>
      </c>
      <c r="I127" s="40">
        <v>0</v>
      </c>
      <c r="J127" s="40">
        <v>0</v>
      </c>
      <c r="K127" s="41">
        <f t="shared" si="25"/>
        <v>1058292.29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507216.33</v>
      </c>
      <c r="I128" s="40">
        <v>0</v>
      </c>
      <c r="J128" s="40">
        <v>0</v>
      </c>
      <c r="K128" s="41">
        <f t="shared" si="25"/>
        <v>507216.33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922833.88</v>
      </c>
      <c r="I129" s="40">
        <v>0</v>
      </c>
      <c r="J129" s="40">
        <v>0</v>
      </c>
      <c r="K129" s="41">
        <f t="shared" si="25"/>
        <v>922833.88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524955.98</v>
      </c>
      <c r="J130" s="40">
        <v>0</v>
      </c>
      <c r="K130" s="41">
        <f t="shared" si="25"/>
        <v>524955.98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933549.22</v>
      </c>
      <c r="K131" s="44">
        <f t="shared" si="25"/>
        <v>933549.22</v>
      </c>
    </row>
    <row r="132" spans="1:11" ht="18.75" customHeight="1">
      <c r="A132" s="76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2017-03-06T19:29:59Z</dcterms:modified>
  <cp:category/>
  <cp:version/>
  <cp:contentType/>
  <cp:contentStatus/>
</cp:coreProperties>
</file>