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17" sheetId="1" r:id="rId1"/>
  </sheets>
  <definedNames>
    <definedName name="_xlnm.Print_Area" localSheetId="0">'17'!$A$1:$K$131</definedName>
    <definedName name="_xlnm.Print_Titles" localSheetId="0">'17'!$4:$6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<sst xmlns="http://schemas.openxmlformats.org/spreadsheetml/2006/main" count="137" uniqueCount="137">
  <si>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</si>
  <si>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</si>
  <si>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</si>
  <si>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</si>
  <si>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</si>
  <si>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</si>
  <si>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</si>
  <si>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</si>
  <si>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</si>
  <si>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</si>
  <si>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</si>
  <si>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</si>
  <si>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</si>
  <si>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</si>
  <si>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</si>
  <si>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</si>
  <si>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</si>
  <si>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</si>
  <si>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</si>
  <si>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</si>
  <si>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</si>
  <si>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</si>
  <si>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</si>
  <si>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</si>
  <si>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</si>
  <si>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</si>
  <si>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</si>
  <si>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</si>
  <si>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</si>
  <si>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</si>
  <si>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</si>
  <si>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</si>
  <si>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</si>
  <si>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</si>
  <si>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</si>
  <si>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</si>
  <si>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</si>
  <si>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</si>
  <si>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</si>
  <si>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</si>
  <si>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</si>
  <si>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</si>
  <si>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</si>
  <si>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</si>
  <si>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</si>
  <si>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</si>
  <si>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</si>
  <si>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</si>
  <si>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</si>
  <si>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</si>
  <si>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</si>
  <si>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</si>
  <si>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</si>
  <si>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</si>
  <si>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</si>
  <si>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</si>
  <si>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</si>
  <si>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</si>
  <si>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</si>
  <si>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</si>
  <si>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</si>
  <si>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</si>
  <si>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</si>
  <si>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</si>
  <si>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</si>
  <si>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</si>
  <si>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</si>
  <si>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</si>
  <si>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</si>
  <si>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</si>
  <si>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</si>
  <si>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</si>
  <si>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</si>
  <si>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</si>
  <si>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</si>
  <si>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</si>
  <si>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</si>
  <si>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</si>
  <si>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</si>
  <si>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</si>
  <si>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</si>
  <si>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</si>
  <si>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</si>
  <si>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</si>
  <si>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</si>
  <si>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</si>
  <si>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</si>
  <si>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</si>
  <si>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</si>
  <si>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</si>
  <si>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</si>
  <si>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</si>
  <si>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</si>
  <si>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</si>
  <si>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</si>
  <si>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</si>
  <si>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</si>
  <si>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</si>
  <si>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</si>
  <si>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</si>
  <si>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</si>
  <si>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</si>
  <si>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</si>
  <si>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</si>
  <si>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</si>
  <si>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</si>
  <si>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</si>
  <si>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</si>
  <si>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</si>
  <si>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</si>
  <si>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</si>
  <si>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</si>
  <si>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</si>
  <si>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</si>
  <si>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</si>
  <si>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</si>
  <si>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</si>
  <si>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</si>
  <si>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</si>
  <si>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</si>
  <si>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</si>
  <si>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</si>
  <si>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</si>
  <si>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</si>
  <si>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</si>
  <si>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</si>
  <si>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</si>
  <si>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</si>
  <si>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</si>
  <si>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</si>
  <si>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</si>
  <si>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</si>
  <si>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</si>
  <si>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17/02/17 - VENCIMENTO 06/03/17</t>
  </si>
  <si>
    <t>6.3. Revisão de Remuneração pelo Transporte Coletivo ¹</t>
  </si>
  <si>
    <t xml:space="preserve">    ¹ Passageiros transportados, processados pelo sistema de bilhetagem eletrônica, referentes ao mês de novembro/16 (65.527 passageiros).</t>
  </si>
  <si>
    <t xml:space="preserve">     Obs: planilha republicada em 16/03/17.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</si>
</sst>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611411</v>
      </c>
      <c r="C7" s="9">
        <f t="shared" si="0"/>
        <v>774130</v>
      </c>
      <c r="D7" s="9">
        <f t="shared" si="0"/>
        <v>800034</v>
      </c>
      <c r="E7" s="9">
        <f t="shared" si="0"/>
        <v>542448</v>
      </c>
      <c r="F7" s="9">
        <f t="shared" si="0"/>
        <v>735579</v>
      </c>
      <c r="G7" s="9">
        <f t="shared" si="0"/>
        <v>1237772</v>
      </c>
      <c r="H7" s="9">
        <f t="shared" si="0"/>
        <v>559236</v>
      </c>
      <c r="I7" s="9">
        <f t="shared" si="0"/>
        <v>119780</v>
      </c>
      <c r="J7" s="9">
        <f t="shared" si="0"/>
        <v>330147</v>
      </c>
      <c r="K7" s="9">
        <f t="shared" si="0"/>
        <v>5710537</v>
      </c>
      <c r="L7" s="52"/>
    </row>
    <row r="8" spans="1:11" ht="17.25" customHeight="1">
      <c r="A8" s="10" t="s">
        <v>97</v>
      </c>
      <c r="B8" s="11">
        <f>B9+B12+B16</f>
        <v>309859</v>
      </c>
      <c r="C8" s="11">
        <f aca="true" t="shared" si="1" ref="C8:J8">C9+C12+C16</f>
        <v>403469</v>
      </c>
      <c r="D8" s="11">
        <f t="shared" si="1"/>
        <v>392196</v>
      </c>
      <c r="E8" s="11">
        <f t="shared" si="1"/>
        <v>283346</v>
      </c>
      <c r="F8" s="11">
        <f t="shared" si="1"/>
        <v>370278</v>
      </c>
      <c r="G8" s="11">
        <f t="shared" si="1"/>
        <v>624026</v>
      </c>
      <c r="H8" s="11">
        <f t="shared" si="1"/>
        <v>311133</v>
      </c>
      <c r="I8" s="11">
        <f t="shared" si="1"/>
        <v>55879</v>
      </c>
      <c r="J8" s="11">
        <f t="shared" si="1"/>
        <v>160052</v>
      </c>
      <c r="K8" s="11">
        <f>SUM(B8:J8)</f>
        <v>2910238</v>
      </c>
    </row>
    <row r="9" spans="1:11" ht="17.25" customHeight="1">
      <c r="A9" s="15" t="s">
        <v>16</v>
      </c>
      <c r="B9" s="13">
        <f>+B10+B11</f>
        <v>41005</v>
      </c>
      <c r="C9" s="13">
        <f aca="true" t="shared" si="2" ref="C9:J9">+C10+C11</f>
        <v>55551</v>
      </c>
      <c r="D9" s="13">
        <f t="shared" si="2"/>
        <v>47342</v>
      </c>
      <c r="E9" s="13">
        <f t="shared" si="2"/>
        <v>37875</v>
      </c>
      <c r="F9" s="13">
        <f t="shared" si="2"/>
        <v>42119</v>
      </c>
      <c r="G9" s="13">
        <f t="shared" si="2"/>
        <v>55079</v>
      </c>
      <c r="H9" s="13">
        <f t="shared" si="2"/>
        <v>50411</v>
      </c>
      <c r="I9" s="13">
        <f t="shared" si="2"/>
        <v>8549</v>
      </c>
      <c r="J9" s="13">
        <f t="shared" si="2"/>
        <v>18178</v>
      </c>
      <c r="K9" s="11">
        <f>SUM(B9:J9)</f>
        <v>356109</v>
      </c>
    </row>
    <row r="10" spans="1:11" ht="17.25" customHeight="1">
      <c r="A10" s="29" t="s">
        <v>17</v>
      </c>
      <c r="B10" s="13">
        <v>41005</v>
      </c>
      <c r="C10" s="13">
        <v>55551</v>
      </c>
      <c r="D10" s="13">
        <v>47342</v>
      </c>
      <c r="E10" s="13">
        <v>37875</v>
      </c>
      <c r="F10" s="13">
        <v>42119</v>
      </c>
      <c r="G10" s="13">
        <v>55079</v>
      </c>
      <c r="H10" s="13">
        <v>50411</v>
      </c>
      <c r="I10" s="13">
        <v>8549</v>
      </c>
      <c r="J10" s="13">
        <v>18178</v>
      </c>
      <c r="K10" s="11">
        <f>SUM(B10:J10)</f>
        <v>356109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237067</v>
      </c>
      <c r="C12" s="17">
        <f t="shared" si="3"/>
        <v>308035</v>
      </c>
      <c r="D12" s="17">
        <f t="shared" si="3"/>
        <v>306252</v>
      </c>
      <c r="E12" s="17">
        <f t="shared" si="3"/>
        <v>218423</v>
      </c>
      <c r="F12" s="17">
        <f t="shared" si="3"/>
        <v>284115</v>
      </c>
      <c r="G12" s="17">
        <f t="shared" si="3"/>
        <v>492295</v>
      </c>
      <c r="H12" s="17">
        <f t="shared" si="3"/>
        <v>231963</v>
      </c>
      <c r="I12" s="17">
        <f t="shared" si="3"/>
        <v>41345</v>
      </c>
      <c r="J12" s="17">
        <f t="shared" si="3"/>
        <v>125654</v>
      </c>
      <c r="K12" s="11">
        <f aca="true" t="shared" si="4" ref="K12:K27">SUM(B12:J12)</f>
        <v>2245149</v>
      </c>
    </row>
    <row r="13" spans="1:13" ht="17.25" customHeight="1">
      <c r="A13" s="14" t="s">
        <v>19</v>
      </c>
      <c r="B13" s="13">
        <v>118596</v>
      </c>
      <c r="C13" s="13">
        <v>165435</v>
      </c>
      <c r="D13" s="13">
        <v>166691</v>
      </c>
      <c r="E13" s="13">
        <v>115600</v>
      </c>
      <c r="F13" s="13">
        <v>149369</v>
      </c>
      <c r="G13" s="13">
        <v>242000</v>
      </c>
      <c r="H13" s="13">
        <v>112741</v>
      </c>
      <c r="I13" s="13">
        <v>23811</v>
      </c>
      <c r="J13" s="13">
        <v>68555</v>
      </c>
      <c r="K13" s="11">
        <f t="shared" si="4"/>
        <v>1162798</v>
      </c>
      <c r="L13" s="52"/>
      <c r="M13" s="53"/>
    </row>
    <row r="14" spans="1:12" ht="17.25" customHeight="1">
      <c r="A14" s="14" t="s">
        <v>20</v>
      </c>
      <c r="B14" s="13">
        <v>110926</v>
      </c>
      <c r="C14" s="13">
        <v>131752</v>
      </c>
      <c r="D14" s="13">
        <v>131288</v>
      </c>
      <c r="E14" s="13">
        <v>95571</v>
      </c>
      <c r="F14" s="13">
        <v>127704</v>
      </c>
      <c r="G14" s="13">
        <v>238859</v>
      </c>
      <c r="H14" s="13">
        <v>107578</v>
      </c>
      <c r="I14" s="13">
        <v>15583</v>
      </c>
      <c r="J14" s="13">
        <v>54455</v>
      </c>
      <c r="K14" s="11">
        <f t="shared" si="4"/>
        <v>1013716</v>
      </c>
      <c r="L14" s="52"/>
    </row>
    <row r="15" spans="1:11" ht="17.25" customHeight="1">
      <c r="A15" s="14" t="s">
        <v>21</v>
      </c>
      <c r="B15" s="13">
        <v>7545</v>
      </c>
      <c r="C15" s="13">
        <v>10848</v>
      </c>
      <c r="D15" s="13">
        <v>8273</v>
      </c>
      <c r="E15" s="13">
        <v>7252</v>
      </c>
      <c r="F15" s="13">
        <v>7042</v>
      </c>
      <c r="G15" s="13">
        <v>11436</v>
      </c>
      <c r="H15" s="13">
        <v>11644</v>
      </c>
      <c r="I15" s="13">
        <v>1951</v>
      </c>
      <c r="J15" s="13">
        <v>2644</v>
      </c>
      <c r="K15" s="11">
        <f t="shared" si="4"/>
        <v>68635</v>
      </c>
    </row>
    <row r="16" spans="1:11" ht="17.25" customHeight="1">
      <c r="A16" s="15" t="s">
        <v>93</v>
      </c>
      <c r="B16" s="13">
        <f>B17+B18+B19</f>
        <v>31787</v>
      </c>
      <c r="C16" s="13">
        <f aca="true" t="shared" si="5" ref="C16:J16">C17+C18+C19</f>
        <v>39883</v>
      </c>
      <c r="D16" s="13">
        <f t="shared" si="5"/>
        <v>38602</v>
      </c>
      <c r="E16" s="13">
        <f t="shared" si="5"/>
        <v>27048</v>
      </c>
      <c r="F16" s="13">
        <f t="shared" si="5"/>
        <v>44044</v>
      </c>
      <c r="G16" s="13">
        <f t="shared" si="5"/>
        <v>76652</v>
      </c>
      <c r="H16" s="13">
        <f t="shared" si="5"/>
        <v>28759</v>
      </c>
      <c r="I16" s="13">
        <f t="shared" si="5"/>
        <v>5985</v>
      </c>
      <c r="J16" s="13">
        <f t="shared" si="5"/>
        <v>16220</v>
      </c>
      <c r="K16" s="11">
        <f t="shared" si="4"/>
        <v>308980</v>
      </c>
    </row>
    <row r="17" spans="1:11" ht="17.25" customHeight="1">
      <c r="A17" s="14" t="s">
        <v>94</v>
      </c>
      <c r="B17" s="13">
        <v>26618</v>
      </c>
      <c r="C17" s="13">
        <v>34133</v>
      </c>
      <c r="D17" s="13">
        <v>32498</v>
      </c>
      <c r="E17" s="13">
        <v>22873</v>
      </c>
      <c r="F17" s="13">
        <v>37868</v>
      </c>
      <c r="G17" s="13">
        <v>65142</v>
      </c>
      <c r="H17" s="13">
        <v>24469</v>
      </c>
      <c r="I17" s="13">
        <v>5165</v>
      </c>
      <c r="J17" s="13">
        <v>13643</v>
      </c>
      <c r="K17" s="11">
        <f t="shared" si="4"/>
        <v>262409</v>
      </c>
    </row>
    <row r="18" spans="1:11" ht="17.25" customHeight="1">
      <c r="A18" s="14" t="s">
        <v>95</v>
      </c>
      <c r="B18" s="13">
        <v>4940</v>
      </c>
      <c r="C18" s="13">
        <v>5480</v>
      </c>
      <c r="D18" s="13">
        <v>5936</v>
      </c>
      <c r="E18" s="13">
        <v>4066</v>
      </c>
      <c r="F18" s="13">
        <v>5988</v>
      </c>
      <c r="G18" s="13">
        <v>11191</v>
      </c>
      <c r="H18" s="13">
        <v>4016</v>
      </c>
      <c r="I18" s="13">
        <v>785</v>
      </c>
      <c r="J18" s="13">
        <v>2517</v>
      </c>
      <c r="K18" s="11">
        <f t="shared" si="4"/>
        <v>44919</v>
      </c>
    </row>
    <row r="19" spans="1:11" ht="17.25" customHeight="1">
      <c r="A19" s="14" t="s">
        <v>96</v>
      </c>
      <c r="B19" s="13">
        <v>229</v>
      </c>
      <c r="C19" s="13">
        <v>270</v>
      </c>
      <c r="D19" s="13">
        <v>168</v>
      </c>
      <c r="E19" s="13">
        <v>109</v>
      </c>
      <c r="F19" s="13">
        <v>188</v>
      </c>
      <c r="G19" s="13">
        <v>319</v>
      </c>
      <c r="H19" s="13">
        <v>274</v>
      </c>
      <c r="I19" s="13">
        <v>35</v>
      </c>
      <c r="J19" s="13">
        <v>60</v>
      </c>
      <c r="K19" s="11">
        <f t="shared" si="4"/>
        <v>1652</v>
      </c>
    </row>
    <row r="20" spans="1:11" ht="17.25" customHeight="1">
      <c r="A20" s="16" t="s">
        <v>22</v>
      </c>
      <c r="B20" s="11">
        <f>+B21+B22+B23</f>
        <v>173109</v>
      </c>
      <c r="C20" s="11">
        <f aca="true" t="shared" si="6" ref="C20:J20">+C21+C22+C23</f>
        <v>194112</v>
      </c>
      <c r="D20" s="11">
        <f t="shared" si="6"/>
        <v>217560</v>
      </c>
      <c r="E20" s="11">
        <f t="shared" si="6"/>
        <v>138764</v>
      </c>
      <c r="F20" s="11">
        <f t="shared" si="6"/>
        <v>220724</v>
      </c>
      <c r="G20" s="11">
        <f t="shared" si="6"/>
        <v>409921</v>
      </c>
      <c r="H20" s="11">
        <f t="shared" si="6"/>
        <v>144308</v>
      </c>
      <c r="I20" s="11">
        <f t="shared" si="6"/>
        <v>33202</v>
      </c>
      <c r="J20" s="11">
        <f t="shared" si="6"/>
        <v>85605</v>
      </c>
      <c r="K20" s="11">
        <f t="shared" si="4"/>
        <v>1617305</v>
      </c>
    </row>
    <row r="21" spans="1:12" ht="17.25" customHeight="1">
      <c r="A21" s="12" t="s">
        <v>23</v>
      </c>
      <c r="B21" s="13">
        <v>96551</v>
      </c>
      <c r="C21" s="13">
        <v>118404</v>
      </c>
      <c r="D21" s="13">
        <v>133206</v>
      </c>
      <c r="E21" s="13">
        <v>82918</v>
      </c>
      <c r="F21" s="13">
        <v>128700</v>
      </c>
      <c r="G21" s="13">
        <v>220428</v>
      </c>
      <c r="H21" s="13">
        <v>83425</v>
      </c>
      <c r="I21" s="13">
        <v>21285</v>
      </c>
      <c r="J21" s="13">
        <v>51513</v>
      </c>
      <c r="K21" s="11">
        <f t="shared" si="4"/>
        <v>936430</v>
      </c>
      <c r="L21" s="52"/>
    </row>
    <row r="22" spans="1:12" ht="17.25" customHeight="1">
      <c r="A22" s="12" t="s">
        <v>24</v>
      </c>
      <c r="B22" s="13">
        <v>73140</v>
      </c>
      <c r="C22" s="13">
        <v>71624</v>
      </c>
      <c r="D22" s="13">
        <v>80772</v>
      </c>
      <c r="E22" s="13">
        <v>53156</v>
      </c>
      <c r="F22" s="13">
        <v>88859</v>
      </c>
      <c r="G22" s="13">
        <v>183723</v>
      </c>
      <c r="H22" s="13">
        <v>56902</v>
      </c>
      <c r="I22" s="13">
        <v>11191</v>
      </c>
      <c r="J22" s="13">
        <v>32904</v>
      </c>
      <c r="K22" s="11">
        <f t="shared" si="4"/>
        <v>652271</v>
      </c>
      <c r="L22" s="52"/>
    </row>
    <row r="23" spans="1:11" ht="17.25" customHeight="1">
      <c r="A23" s="12" t="s">
        <v>25</v>
      </c>
      <c r="B23" s="13">
        <v>3418</v>
      </c>
      <c r="C23" s="13">
        <v>4084</v>
      </c>
      <c r="D23" s="13">
        <v>3582</v>
      </c>
      <c r="E23" s="13">
        <v>2690</v>
      </c>
      <c r="F23" s="13">
        <v>3165</v>
      </c>
      <c r="G23" s="13">
        <v>5770</v>
      </c>
      <c r="H23" s="13">
        <v>3981</v>
      </c>
      <c r="I23" s="13">
        <v>726</v>
      </c>
      <c r="J23" s="13">
        <v>1188</v>
      </c>
      <c r="K23" s="11">
        <f t="shared" si="4"/>
        <v>28604</v>
      </c>
    </row>
    <row r="24" spans="1:11" ht="17.25" customHeight="1">
      <c r="A24" s="16" t="s">
        <v>26</v>
      </c>
      <c r="B24" s="13">
        <f>+B25+B26</f>
        <v>128443</v>
      </c>
      <c r="C24" s="13">
        <f aca="true" t="shared" si="7" ref="C24:J24">+C25+C26</f>
        <v>176549</v>
      </c>
      <c r="D24" s="13">
        <f t="shared" si="7"/>
        <v>190278</v>
      </c>
      <c r="E24" s="13">
        <f t="shared" si="7"/>
        <v>120338</v>
      </c>
      <c r="F24" s="13">
        <f t="shared" si="7"/>
        <v>144577</v>
      </c>
      <c r="G24" s="13">
        <f t="shared" si="7"/>
        <v>203825</v>
      </c>
      <c r="H24" s="13">
        <f t="shared" si="7"/>
        <v>97030</v>
      </c>
      <c r="I24" s="13">
        <f t="shared" si="7"/>
        <v>30699</v>
      </c>
      <c r="J24" s="13">
        <f t="shared" si="7"/>
        <v>84490</v>
      </c>
      <c r="K24" s="11">
        <f t="shared" si="4"/>
        <v>1176229</v>
      </c>
    </row>
    <row r="25" spans="1:12" ht="17.25" customHeight="1">
      <c r="A25" s="12" t="s">
        <v>115</v>
      </c>
      <c r="B25" s="13">
        <v>69239</v>
      </c>
      <c r="C25" s="13">
        <v>103888</v>
      </c>
      <c r="D25" s="13">
        <v>117313</v>
      </c>
      <c r="E25" s="13">
        <v>73097</v>
      </c>
      <c r="F25" s="13">
        <v>84277</v>
      </c>
      <c r="G25" s="13">
        <v>115812</v>
      </c>
      <c r="H25" s="13">
        <v>55774</v>
      </c>
      <c r="I25" s="13">
        <v>20047</v>
      </c>
      <c r="J25" s="13">
        <v>49897</v>
      </c>
      <c r="K25" s="11">
        <f t="shared" si="4"/>
        <v>689344</v>
      </c>
      <c r="L25" s="52"/>
    </row>
    <row r="26" spans="1:12" ht="17.25" customHeight="1">
      <c r="A26" s="12" t="s">
        <v>116</v>
      </c>
      <c r="B26" s="13">
        <v>59204</v>
      </c>
      <c r="C26" s="13">
        <v>72661</v>
      </c>
      <c r="D26" s="13">
        <v>72965</v>
      </c>
      <c r="E26" s="13">
        <v>47241</v>
      </c>
      <c r="F26" s="13">
        <v>60300</v>
      </c>
      <c r="G26" s="13">
        <v>88013</v>
      </c>
      <c r="H26" s="13">
        <v>41256</v>
      </c>
      <c r="I26" s="13">
        <v>10652</v>
      </c>
      <c r="J26" s="13">
        <v>34593</v>
      </c>
      <c r="K26" s="11">
        <f t="shared" si="4"/>
        <v>486885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6765</v>
      </c>
      <c r="I27" s="11">
        <v>0</v>
      </c>
      <c r="J27" s="11">
        <v>0</v>
      </c>
      <c r="K27" s="11">
        <f t="shared" si="4"/>
        <v>6765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15453.13</v>
      </c>
      <c r="I35" s="19">
        <v>0</v>
      </c>
      <c r="J35" s="19">
        <v>0</v>
      </c>
      <c r="K35" s="23">
        <f>SUM(B35:J35)</f>
        <v>15453.13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1718566.45</v>
      </c>
      <c r="C47" s="22">
        <f aca="true" t="shared" si="12" ref="C47:H47">+C48+C57</f>
        <v>2431836.92</v>
      </c>
      <c r="D47" s="22">
        <f t="shared" si="12"/>
        <v>2827607.11</v>
      </c>
      <c r="E47" s="22">
        <f t="shared" si="12"/>
        <v>1637838.6099999999</v>
      </c>
      <c r="F47" s="22">
        <f t="shared" si="12"/>
        <v>2192071.4899999998</v>
      </c>
      <c r="G47" s="22">
        <f t="shared" si="12"/>
        <v>3108620.35</v>
      </c>
      <c r="H47" s="22">
        <f t="shared" si="12"/>
        <v>1630500.5999999999</v>
      </c>
      <c r="I47" s="22">
        <f>+I48+I57</f>
        <v>606110.4299999999</v>
      </c>
      <c r="J47" s="22">
        <f>+J48+J57</f>
        <v>1005904.6300000001</v>
      </c>
      <c r="K47" s="22">
        <f>SUM(B47:J47)</f>
        <v>17159056.59</v>
      </c>
    </row>
    <row r="48" spans="1:11" ht="17.25" customHeight="1">
      <c r="A48" s="16" t="s">
        <v>108</v>
      </c>
      <c r="B48" s="23">
        <f>SUM(B49:B56)</f>
        <v>1699901.23</v>
      </c>
      <c r="C48" s="23">
        <f aca="true" t="shared" si="13" ref="C48:J48">SUM(C49:C56)</f>
        <v>2408359.08</v>
      </c>
      <c r="D48" s="23">
        <f t="shared" si="13"/>
        <v>2802184.58</v>
      </c>
      <c r="E48" s="23">
        <f t="shared" si="13"/>
        <v>1615448.72</v>
      </c>
      <c r="F48" s="23">
        <f t="shared" si="13"/>
        <v>2168545.8</v>
      </c>
      <c r="G48" s="23">
        <f t="shared" si="13"/>
        <v>3079085.08</v>
      </c>
      <c r="H48" s="23">
        <f t="shared" si="13"/>
        <v>1610474.2</v>
      </c>
      <c r="I48" s="23">
        <f t="shared" si="13"/>
        <v>606110.4299999999</v>
      </c>
      <c r="J48" s="23">
        <f t="shared" si="13"/>
        <v>991898.7000000001</v>
      </c>
      <c r="K48" s="23">
        <f aca="true" t="shared" si="14" ref="K48:K57">SUM(B48:J48)</f>
        <v>16982007.82</v>
      </c>
    </row>
    <row r="49" spans="1:11" ht="17.25" customHeight="1">
      <c r="A49" s="34" t="s">
        <v>43</v>
      </c>
      <c r="B49" s="23">
        <f aca="true" t="shared" si="15" ref="B49:H49">ROUND(B30*B7,2)</f>
        <v>1698744.32</v>
      </c>
      <c r="C49" s="23">
        <f t="shared" si="15"/>
        <v>2401041.61</v>
      </c>
      <c r="D49" s="23">
        <f t="shared" si="15"/>
        <v>2799798.99</v>
      </c>
      <c r="E49" s="23">
        <f t="shared" si="15"/>
        <v>1614487.98</v>
      </c>
      <c r="F49" s="23">
        <f t="shared" si="15"/>
        <v>2166721.5</v>
      </c>
      <c r="G49" s="23">
        <f t="shared" si="15"/>
        <v>3076482.31</v>
      </c>
      <c r="H49" s="23">
        <f t="shared" si="15"/>
        <v>1593878.52</v>
      </c>
      <c r="I49" s="23">
        <f>ROUND(I30*I7,2)</f>
        <v>605044.71</v>
      </c>
      <c r="J49" s="23">
        <f>ROUND(J30*J7,2)</f>
        <v>989681.66</v>
      </c>
      <c r="K49" s="23">
        <f t="shared" si="14"/>
        <v>16945881.6</v>
      </c>
    </row>
    <row r="50" spans="1:11" ht="17.25" customHeight="1">
      <c r="A50" s="34" t="s">
        <v>44</v>
      </c>
      <c r="B50" s="19">
        <v>0</v>
      </c>
      <c r="C50" s="23">
        <f>ROUND(C31*C7,2)</f>
        <v>5336.99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5336.99</v>
      </c>
    </row>
    <row r="51" spans="1:11" ht="17.25" customHeight="1">
      <c r="A51" s="66" t="s">
        <v>104</v>
      </c>
      <c r="B51" s="67">
        <f aca="true" t="shared" si="16" ref="B51:H51">ROUND(B32*B7,2)</f>
        <v>-2934.77</v>
      </c>
      <c r="C51" s="67">
        <f t="shared" si="16"/>
        <v>-3793.24</v>
      </c>
      <c r="D51" s="67">
        <f t="shared" si="16"/>
        <v>-4000.17</v>
      </c>
      <c r="E51" s="67">
        <f t="shared" si="16"/>
        <v>-2484.66</v>
      </c>
      <c r="F51" s="67">
        <f t="shared" si="16"/>
        <v>-3457.22</v>
      </c>
      <c r="G51" s="67">
        <f t="shared" si="16"/>
        <v>-4827.31</v>
      </c>
      <c r="H51" s="67">
        <f t="shared" si="16"/>
        <v>-2572.49</v>
      </c>
      <c r="I51" s="19">
        <v>0</v>
      </c>
      <c r="J51" s="19">
        <v>0</v>
      </c>
      <c r="K51" s="67">
        <f>SUM(B51:J51)</f>
        <v>-24069.86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15453.13</v>
      </c>
      <c r="I53" s="31">
        <f>+I35</f>
        <v>0</v>
      </c>
      <c r="J53" s="31">
        <f>+J35</f>
        <v>0</v>
      </c>
      <c r="K53" s="23">
        <f t="shared" si="14"/>
        <v>15453.13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-235221.84999999998</v>
      </c>
      <c r="C61" s="35">
        <f t="shared" si="17"/>
        <v>-274081.82</v>
      </c>
      <c r="D61" s="35">
        <f t="shared" si="17"/>
        <v>-76490.85999999999</v>
      </c>
      <c r="E61" s="35">
        <f t="shared" si="17"/>
        <v>-276947.94</v>
      </c>
      <c r="F61" s="35">
        <f t="shared" si="17"/>
        <v>-324854.89</v>
      </c>
      <c r="G61" s="35">
        <f t="shared" si="17"/>
        <v>-355481.3</v>
      </c>
      <c r="H61" s="35">
        <f t="shared" si="17"/>
        <v>-212457.75999999998</v>
      </c>
      <c r="I61" s="35">
        <f t="shared" si="17"/>
        <v>-109576.94</v>
      </c>
      <c r="J61" s="35">
        <f t="shared" si="17"/>
        <v>-86906.63999999998</v>
      </c>
      <c r="K61" s="35">
        <f>SUM(B61:J61)</f>
        <v>-1952019.9999999998</v>
      </c>
    </row>
    <row r="62" spans="1:11" ht="18.75" customHeight="1">
      <c r="A62" s="16" t="s">
        <v>74</v>
      </c>
      <c r="B62" s="35">
        <f aca="true" t="shared" si="18" ref="B62:J62">B63+B64+B65+B66+B67+B68</f>
        <v>-211818.9</v>
      </c>
      <c r="C62" s="35">
        <f t="shared" si="18"/>
        <v>-216391.03</v>
      </c>
      <c r="D62" s="35">
        <f t="shared" si="18"/>
        <v>-204461.61</v>
      </c>
      <c r="E62" s="35">
        <f t="shared" si="18"/>
        <v>-248535.52000000002</v>
      </c>
      <c r="F62" s="35">
        <f t="shared" si="18"/>
        <v>-252948.03000000003</v>
      </c>
      <c r="G62" s="35">
        <f t="shared" si="18"/>
        <v>-278912.58999999997</v>
      </c>
      <c r="H62" s="35">
        <f t="shared" si="18"/>
        <v>-191561.8</v>
      </c>
      <c r="I62" s="35">
        <f t="shared" si="18"/>
        <v>-32486.2</v>
      </c>
      <c r="J62" s="35">
        <f t="shared" si="18"/>
        <v>-69076.4</v>
      </c>
      <c r="K62" s="35">
        <f aca="true" t="shared" si="19" ref="K62:K91">SUM(B62:J62)</f>
        <v>-1706192.08</v>
      </c>
    </row>
    <row r="63" spans="1:11" ht="18.75" customHeight="1">
      <c r="A63" s="12" t="s">
        <v>75</v>
      </c>
      <c r="B63" s="35">
        <f>-ROUND(B9*$D$3,2)</f>
        <v>-155819</v>
      </c>
      <c r="C63" s="35">
        <f aca="true" t="shared" si="20" ref="C63:J63">-ROUND(C9*$D$3,2)</f>
        <v>-211093.8</v>
      </c>
      <c r="D63" s="35">
        <f t="shared" si="20"/>
        <v>-179899.6</v>
      </c>
      <c r="E63" s="35">
        <f t="shared" si="20"/>
        <v>-143925</v>
      </c>
      <c r="F63" s="35">
        <f t="shared" si="20"/>
        <v>-160052.2</v>
      </c>
      <c r="G63" s="35">
        <f t="shared" si="20"/>
        <v>-209300.2</v>
      </c>
      <c r="H63" s="35">
        <f t="shared" si="20"/>
        <v>-191561.8</v>
      </c>
      <c r="I63" s="35">
        <f t="shared" si="20"/>
        <v>-32486.2</v>
      </c>
      <c r="J63" s="35">
        <f t="shared" si="20"/>
        <v>-69076.4</v>
      </c>
      <c r="K63" s="35">
        <f t="shared" si="19"/>
        <v>-1353214.2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-862.6</v>
      </c>
      <c r="C65" s="35">
        <v>-114</v>
      </c>
      <c r="D65" s="35">
        <v>-178.6</v>
      </c>
      <c r="E65" s="35">
        <v>-376.2</v>
      </c>
      <c r="F65" s="35">
        <v>-395.2</v>
      </c>
      <c r="G65" s="35">
        <v>-209</v>
      </c>
      <c r="H65" s="19">
        <v>0</v>
      </c>
      <c r="I65" s="19">
        <v>0</v>
      </c>
      <c r="J65" s="19">
        <v>0</v>
      </c>
      <c r="K65" s="35">
        <f t="shared" si="19"/>
        <v>-2135.6000000000004</v>
      </c>
    </row>
    <row r="66" spans="1:11" ht="18.75" customHeight="1">
      <c r="A66" s="12" t="s">
        <v>105</v>
      </c>
      <c r="B66" s="35">
        <v>-6121.8</v>
      </c>
      <c r="C66" s="35">
        <v>-1649.2</v>
      </c>
      <c r="D66" s="35">
        <v>-1808.8</v>
      </c>
      <c r="E66" s="35">
        <v>-1896.2</v>
      </c>
      <c r="F66" s="35">
        <v>-1827.8</v>
      </c>
      <c r="G66" s="35">
        <v>-1960.8</v>
      </c>
      <c r="H66" s="19">
        <v>0</v>
      </c>
      <c r="I66" s="19">
        <v>0</v>
      </c>
      <c r="J66" s="19">
        <v>0</v>
      </c>
      <c r="K66" s="35">
        <f t="shared" si="19"/>
        <v>-15264.599999999999</v>
      </c>
    </row>
    <row r="67" spans="1:11" ht="18.75" customHeight="1">
      <c r="A67" s="12" t="s">
        <v>52</v>
      </c>
      <c r="B67" s="35">
        <v>-49015.5</v>
      </c>
      <c r="C67" s="35">
        <v>-3534.03</v>
      </c>
      <c r="D67" s="35">
        <v>-22574.61</v>
      </c>
      <c r="E67" s="35">
        <v>-102338.12</v>
      </c>
      <c r="F67" s="35">
        <v>-90672.83</v>
      </c>
      <c r="G67" s="35">
        <v>-67442.59</v>
      </c>
      <c r="H67" s="19">
        <v>0</v>
      </c>
      <c r="I67" s="19">
        <v>0</v>
      </c>
      <c r="J67" s="19">
        <v>0</v>
      </c>
      <c r="K67" s="35">
        <f t="shared" si="19"/>
        <v>-335577.68000000005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-23402.949999999997</v>
      </c>
      <c r="C69" s="67">
        <f t="shared" si="21"/>
        <v>-57690.79000000001</v>
      </c>
      <c r="D69" s="67">
        <f t="shared" si="21"/>
        <v>-86956</v>
      </c>
      <c r="E69" s="67">
        <f t="shared" si="21"/>
        <v>-28412.42</v>
      </c>
      <c r="F69" s="67">
        <f t="shared" si="21"/>
        <v>-71906.86</v>
      </c>
      <c r="G69" s="67">
        <f t="shared" si="21"/>
        <v>-76568.71</v>
      </c>
      <c r="H69" s="67">
        <f t="shared" si="21"/>
        <v>-20895.960000000003</v>
      </c>
      <c r="I69" s="67">
        <f t="shared" si="21"/>
        <v>-77090.74</v>
      </c>
      <c r="J69" s="67">
        <f t="shared" si="21"/>
        <v>-17830.239999999998</v>
      </c>
      <c r="K69" s="67">
        <f t="shared" si="19"/>
        <v>-460754.67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-6473.51</v>
      </c>
      <c r="C76" s="35">
        <v>-21539.25</v>
      </c>
      <c r="D76" s="35">
        <v>-61535.04</v>
      </c>
      <c r="E76" s="35">
        <v>-12120.2</v>
      </c>
      <c r="F76" s="35">
        <v>-24548.54</v>
      </c>
      <c r="G76" s="35">
        <v>-15976.25</v>
      </c>
      <c r="H76" s="35">
        <v>-3780</v>
      </c>
      <c r="I76" s="35">
        <v>-8698.67</v>
      </c>
      <c r="J76" s="35">
        <v>-5723.02</v>
      </c>
      <c r="K76" s="67">
        <f t="shared" si="19"/>
        <v>-160394.48</v>
      </c>
    </row>
    <row r="77" spans="1:11" ht="18.75" customHeight="1">
      <c r="A77" s="12" t="s">
        <v>61</v>
      </c>
      <c r="B77" s="19">
        <v>0</v>
      </c>
      <c r="C77" s="67">
        <v>-11498.8</v>
      </c>
      <c r="D77" s="19">
        <v>0</v>
      </c>
      <c r="E77" s="19">
        <v>0</v>
      </c>
      <c r="F77" s="67">
        <v>-24548</v>
      </c>
      <c r="G77" s="67">
        <v>-25969.2</v>
      </c>
      <c r="H77" s="67">
        <v>-410.4</v>
      </c>
      <c r="I77" s="19">
        <v>0</v>
      </c>
      <c r="J77" s="19">
        <v>0</v>
      </c>
      <c r="K77" s="67">
        <f t="shared" si="19"/>
        <v>-62426.4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67">
        <v>214926.75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67">
        <f>SUM(B101:J101)</f>
        <v>214926.75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19"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1483344.6</v>
      </c>
      <c r="C104" s="24">
        <f t="shared" si="22"/>
        <v>2157755.1</v>
      </c>
      <c r="D104" s="24">
        <f>+D105+D106+D107</f>
        <v>2367932.17</v>
      </c>
      <c r="E104" s="24">
        <f t="shared" si="22"/>
        <v>1360890.67</v>
      </c>
      <c r="F104" s="24">
        <f t="shared" si="22"/>
        <v>1867216.5999999996</v>
      </c>
      <c r="G104" s="24">
        <f t="shared" si="22"/>
        <v>2753139.0500000003</v>
      </c>
      <c r="H104" s="24">
        <f t="shared" si="22"/>
        <v>1418042.8399999999</v>
      </c>
      <c r="I104" s="24">
        <f>+I105+I106</f>
        <v>496533.49</v>
      </c>
      <c r="J104" s="24">
        <f>+J105+J106</f>
        <v>918997.9900000001</v>
      </c>
      <c r="K104" s="67">
        <f>SUM(B104:J104)</f>
        <v>14823852.510000002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1464679.3800000001</v>
      </c>
      <c r="C105" s="24">
        <f t="shared" si="23"/>
        <v>2134277.2600000002</v>
      </c>
      <c r="D105" s="24">
        <f t="shared" si="23"/>
        <v>2725693.72</v>
      </c>
      <c r="E105" s="24">
        <f t="shared" si="23"/>
        <v>1338500.78</v>
      </c>
      <c r="F105" s="24">
        <f t="shared" si="23"/>
        <v>1843690.9099999997</v>
      </c>
      <c r="G105" s="24">
        <f t="shared" si="23"/>
        <v>2723603.7800000003</v>
      </c>
      <c r="H105" s="24">
        <f t="shared" si="23"/>
        <v>1398016.44</v>
      </c>
      <c r="I105" s="24">
        <f t="shared" si="23"/>
        <v>496533.49</v>
      </c>
      <c r="J105" s="24">
        <f t="shared" si="23"/>
        <v>904992.06</v>
      </c>
      <c r="K105" s="48">
        <f>SUM(B105:J105)</f>
        <v>15029987.820000002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>IF(+D57+D102&lt;0,0,(D57+D102))</f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35">
        <v>-383184.08000000013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>
        <f>SUM(B107:J107)</f>
        <v>-383184.08000000013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14823852.540000003</v>
      </c>
      <c r="L112" s="54"/>
    </row>
    <row r="113" spans="1:11" ht="18.75" customHeight="1">
      <c r="A113" s="26" t="s">
        <v>70</v>
      </c>
      <c r="B113" s="27">
        <v>189176.83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189176.83</v>
      </c>
    </row>
    <row r="114" spans="1:11" ht="18.75" customHeight="1">
      <c r="A114" s="26" t="s">
        <v>71</v>
      </c>
      <c r="B114" s="27">
        <v>1294167.77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1294167.77</v>
      </c>
    </row>
    <row r="115" spans="1:11" ht="18.75" customHeight="1">
      <c r="A115" s="26" t="s">
        <v>72</v>
      </c>
      <c r="B115" s="40">
        <v>0</v>
      </c>
      <c r="C115" s="27">
        <f>+C104</f>
        <v>2157755.1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2157755.1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2367932.17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2367932.17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1224801.6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1224801.6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136089.07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136089.07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361300.48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361300.48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654462.13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654462.13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94618.87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94618.87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756835.12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756835.12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787146.91</v>
      </c>
      <c r="H123" s="40">
        <v>0</v>
      </c>
      <c r="I123" s="40">
        <v>0</v>
      </c>
      <c r="J123" s="40">
        <v>0</v>
      </c>
      <c r="K123" s="41">
        <f t="shared" si="25"/>
        <v>787146.91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63738.48</v>
      </c>
      <c r="H124" s="40">
        <v>0</v>
      </c>
      <c r="I124" s="40">
        <v>0</v>
      </c>
      <c r="J124" s="40">
        <v>0</v>
      </c>
      <c r="K124" s="41">
        <f t="shared" si="25"/>
        <v>63738.48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373353.71</v>
      </c>
      <c r="H125" s="40">
        <v>0</v>
      </c>
      <c r="I125" s="40">
        <v>0</v>
      </c>
      <c r="J125" s="40">
        <v>0</v>
      </c>
      <c r="K125" s="41">
        <f t="shared" si="25"/>
        <v>373353.71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399963.69</v>
      </c>
      <c r="H126" s="40">
        <v>0</v>
      </c>
      <c r="I126" s="40">
        <v>0</v>
      </c>
      <c r="J126" s="40">
        <v>0</v>
      </c>
      <c r="K126" s="41">
        <f t="shared" si="25"/>
        <v>399963.69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1128936.27</v>
      </c>
      <c r="H127" s="40">
        <v>0</v>
      </c>
      <c r="I127" s="40">
        <v>0</v>
      </c>
      <c r="J127" s="40">
        <v>0</v>
      </c>
      <c r="K127" s="41">
        <f t="shared" si="25"/>
        <v>1128936.27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501283.3</v>
      </c>
      <c r="I128" s="40">
        <v>0</v>
      </c>
      <c r="J128" s="40">
        <v>0</v>
      </c>
      <c r="K128" s="41">
        <f t="shared" si="25"/>
        <v>501283.3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916759.55</v>
      </c>
      <c r="I129" s="40">
        <v>0</v>
      </c>
      <c r="J129" s="40">
        <v>0</v>
      </c>
      <c r="K129" s="41">
        <f t="shared" si="25"/>
        <v>916759.55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496533.49</v>
      </c>
      <c r="J130" s="40">
        <v>0</v>
      </c>
      <c r="K130" s="41">
        <f t="shared" si="25"/>
        <v>496533.49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918998</v>
      </c>
      <c r="K131" s="44">
        <f t="shared" si="25"/>
        <v>918998</v>
      </c>
    </row>
    <row r="132" spans="1:11" ht="18.75" customHeight="1">
      <c r="A132" s="85" t="s">
        <v>135</v>
      </c>
      <c r="B132" s="85"/>
      <c r="C132" s="85"/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-0.009999999892897904</v>
      </c>
      <c r="K132" s="51"/>
    </row>
    <row r="133" ht="18.75" customHeight="1">
      <c r="A133" s="86" t="s">
        <v>136</v>
      </c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2017-03-16T18:39:03Z</dcterms:modified>
  <cp:category/>
  <cp:version/>
  <cp:contentType/>
  <cp:contentStatus/>
</cp:coreProperties>
</file>