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<sst xmlns="http://schemas.openxmlformats.org/spreadsheetml/2006/main" count="137" uniqueCount="137">
  <si>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</si>
  <si>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</si>
  <si>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</si>
  <si>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</si>
  <si>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</si>
  <si>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</si>
  <si>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</si>
  <si>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</si>
  <si>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</si>
  <si>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</si>
  <si>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</si>
  <si>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</si>
  <si>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</si>
  <si>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</si>
  <si>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</si>
  <si>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</si>
  <si>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</si>
  <si>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</si>
  <si>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</si>
  <si>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</si>
  <si>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</si>
  <si>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</si>
  <si>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</si>
  <si>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</si>
  <si>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</si>
  <si>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</si>
  <si>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</si>
  <si>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</si>
  <si>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</si>
  <si>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</si>
  <si>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</si>
  <si>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</si>
  <si>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</si>
  <si>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</si>
  <si>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</si>
  <si>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</si>
  <si>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</si>
  <si>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</si>
  <si>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</si>
  <si>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</si>
  <si>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</si>
  <si>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</si>
  <si>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</si>
  <si>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</si>
  <si>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</si>
  <si>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</si>
  <si>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</si>
  <si>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</si>
  <si>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</si>
  <si>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</si>
  <si>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</si>
  <si>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</si>
  <si>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</si>
  <si>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</si>
  <si>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</si>
  <si>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</si>
  <si>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</si>
  <si>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</si>
  <si>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</si>
  <si>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</si>
  <si>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</si>
  <si>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</si>
  <si>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</si>
  <si>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</si>
  <si>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</si>
  <si>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</si>
  <si>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</si>
  <si>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</si>
  <si>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</si>
  <si>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</si>
  <si>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</si>
  <si>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</si>
  <si>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</si>
  <si>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</si>
  <si>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</si>
  <si>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</si>
  <si>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</si>
  <si>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</si>
  <si>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</si>
  <si>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</si>
  <si>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</si>
  <si>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</si>
  <si>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</si>
  <si>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</si>
  <si>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</si>
  <si>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</si>
  <si>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</si>
  <si>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</si>
  <si>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</si>
  <si>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</si>
  <si>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</si>
  <si>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</si>
  <si>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</si>
  <si>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</si>
  <si>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</si>
  <si>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</si>
  <si>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</si>
  <si>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</si>
  <si>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</si>
  <si>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</si>
  <si>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</si>
  <si>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</si>
  <si>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</si>
  <si>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</si>
  <si>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</si>
  <si>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</si>
  <si>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</si>
  <si>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</si>
  <si>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</si>
  <si>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</si>
  <si>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</si>
  <si>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</si>
  <si>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</si>
  <si>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</si>
  <si>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</si>
  <si>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</si>
  <si>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</si>
  <si>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6.3. Revisão de Remuneração pelo Transporte Coletivo ¹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</si>
  <si>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</si>
  <si>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</si>
  <si>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</si>
  <si>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</si>
  <si>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</si>
  <si>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</si>
  <si>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</si>
  <si>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</si>
  <si>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</si>
  <si>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</si>
  <si>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</si>
  <si>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</si>
  <si>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</si>
  <si>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</si>
  <si>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</si>
  <si>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</si>
  <si>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14/02/17 - VENCIMENTO 01/03/17</t>
  </si>
  <si>
    <t xml:space="preserve"> </t>
  </si>
  <si>
    <t xml:space="preserve">    ¹ Rede da Madrugada de janeiro/17.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</si>
</sst>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3" fillId="0" borderId="4" xfId="53" applyNumberFormat="1" applyFont="1" applyFill="1" applyBorder="1" applyAlignment="1">
      <alignment horizontal="center"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118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621348</v>
      </c>
      <c r="C7" s="9">
        <f t="shared" si="0"/>
        <v>786333</v>
      </c>
      <c r="D7" s="9">
        <f t="shared" si="0"/>
        <v>808781</v>
      </c>
      <c r="E7" s="9">
        <f t="shared" si="0"/>
        <v>549130</v>
      </c>
      <c r="F7" s="9">
        <f t="shared" si="0"/>
        <v>746023</v>
      </c>
      <c r="G7" s="9">
        <f t="shared" si="0"/>
        <v>1236811</v>
      </c>
      <c r="H7" s="9">
        <f t="shared" si="0"/>
        <v>575633</v>
      </c>
      <c r="I7" s="9">
        <f t="shared" si="0"/>
        <v>127141</v>
      </c>
      <c r="J7" s="9">
        <f t="shared" si="0"/>
        <v>334425</v>
      </c>
      <c r="K7" s="9">
        <f t="shared" si="0"/>
        <v>5785625</v>
      </c>
      <c r="L7" s="52"/>
    </row>
    <row r="8" spans="1:11" ht="17.25" customHeight="1">
      <c r="A8" s="10" t="s">
        <v>97</v>
      </c>
      <c r="B8" s="11">
        <f>B9+B12+B16</f>
        <v>316763</v>
      </c>
      <c r="C8" s="11">
        <f aca="true" t="shared" si="1" ref="C8:J8">C9+C12+C16</f>
        <v>412699</v>
      </c>
      <c r="D8" s="11">
        <f t="shared" si="1"/>
        <v>396965</v>
      </c>
      <c r="E8" s="11">
        <f t="shared" si="1"/>
        <v>288651</v>
      </c>
      <c r="F8" s="11">
        <f t="shared" si="1"/>
        <v>378004</v>
      </c>
      <c r="G8" s="11">
        <f t="shared" si="1"/>
        <v>629096</v>
      </c>
      <c r="H8" s="11">
        <f t="shared" si="1"/>
        <v>322315</v>
      </c>
      <c r="I8" s="11">
        <f t="shared" si="1"/>
        <v>60123</v>
      </c>
      <c r="J8" s="11">
        <f t="shared" si="1"/>
        <v>162816</v>
      </c>
      <c r="K8" s="11">
        <f>SUM(B8:J8)</f>
        <v>2967432</v>
      </c>
    </row>
    <row r="9" spans="1:11" ht="17.25" customHeight="1">
      <c r="A9" s="15" t="s">
        <v>16</v>
      </c>
      <c r="B9" s="13">
        <f>+B10+B11</f>
        <v>40466</v>
      </c>
      <c r="C9" s="13">
        <f aca="true" t="shared" si="2" ref="C9:J9">+C10+C11</f>
        <v>54582</v>
      </c>
      <c r="D9" s="13">
        <f t="shared" si="2"/>
        <v>46899</v>
      </c>
      <c r="E9" s="13">
        <f t="shared" si="2"/>
        <v>37634</v>
      </c>
      <c r="F9" s="13">
        <f t="shared" si="2"/>
        <v>42462</v>
      </c>
      <c r="G9" s="13">
        <f t="shared" si="2"/>
        <v>54800</v>
      </c>
      <c r="H9" s="13">
        <f t="shared" si="2"/>
        <v>51984</v>
      </c>
      <c r="I9" s="13">
        <f t="shared" si="2"/>
        <v>9232</v>
      </c>
      <c r="J9" s="13">
        <f t="shared" si="2"/>
        <v>17357</v>
      </c>
      <c r="K9" s="11">
        <f>SUM(B9:J9)</f>
        <v>355416</v>
      </c>
    </row>
    <row r="10" spans="1:11" ht="17.25" customHeight="1">
      <c r="A10" s="29" t="s">
        <v>17</v>
      </c>
      <c r="B10" s="13">
        <v>40466</v>
      </c>
      <c r="C10" s="13">
        <v>54582</v>
      </c>
      <c r="D10" s="13">
        <v>46899</v>
      </c>
      <c r="E10" s="13">
        <v>37634</v>
      </c>
      <c r="F10" s="13">
        <v>42462</v>
      </c>
      <c r="G10" s="13">
        <v>54800</v>
      </c>
      <c r="H10" s="13">
        <v>51984</v>
      </c>
      <c r="I10" s="13">
        <v>9232</v>
      </c>
      <c r="J10" s="13">
        <v>17357</v>
      </c>
      <c r="K10" s="11">
        <f>SUM(B10:J10)</f>
        <v>355416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243641</v>
      </c>
      <c r="C12" s="17">
        <f t="shared" si="3"/>
        <v>317129</v>
      </c>
      <c r="D12" s="17">
        <f t="shared" si="3"/>
        <v>310234</v>
      </c>
      <c r="E12" s="17">
        <f t="shared" si="3"/>
        <v>223360</v>
      </c>
      <c r="F12" s="17">
        <f t="shared" si="3"/>
        <v>290634</v>
      </c>
      <c r="G12" s="17">
        <f t="shared" si="3"/>
        <v>496651</v>
      </c>
      <c r="H12" s="17">
        <f t="shared" si="3"/>
        <v>240686</v>
      </c>
      <c r="I12" s="17">
        <f t="shared" si="3"/>
        <v>44466</v>
      </c>
      <c r="J12" s="17">
        <f t="shared" si="3"/>
        <v>128691</v>
      </c>
      <c r="K12" s="11">
        <f aca="true" t="shared" si="4" ref="K12:K27">SUM(B12:J12)</f>
        <v>2295492</v>
      </c>
    </row>
    <row r="13" spans="1:13" ht="17.25" customHeight="1">
      <c r="A13" s="14" t="s">
        <v>19</v>
      </c>
      <c r="B13" s="13">
        <v>119854</v>
      </c>
      <c r="C13" s="13">
        <v>168404</v>
      </c>
      <c r="D13" s="13">
        <v>167183</v>
      </c>
      <c r="E13" s="13">
        <v>117226</v>
      </c>
      <c r="F13" s="13">
        <v>151471</v>
      </c>
      <c r="G13" s="13">
        <v>240195</v>
      </c>
      <c r="H13" s="13">
        <v>116155</v>
      </c>
      <c r="I13" s="13">
        <v>25580</v>
      </c>
      <c r="J13" s="13">
        <v>69417</v>
      </c>
      <c r="K13" s="11">
        <f t="shared" si="4"/>
        <v>1175485</v>
      </c>
      <c r="L13" s="52"/>
      <c r="M13" s="53"/>
    </row>
    <row r="14" spans="1:12" ht="17.25" customHeight="1">
      <c r="A14" s="14" t="s">
        <v>20</v>
      </c>
      <c r="B14" s="13">
        <v>116420</v>
      </c>
      <c r="C14" s="13">
        <v>138211</v>
      </c>
      <c r="D14" s="13">
        <v>134932</v>
      </c>
      <c r="E14" s="13">
        <v>99051</v>
      </c>
      <c r="F14" s="13">
        <v>131976</v>
      </c>
      <c r="G14" s="13">
        <v>245276</v>
      </c>
      <c r="H14" s="13">
        <v>112576</v>
      </c>
      <c r="I14" s="13">
        <v>16952</v>
      </c>
      <c r="J14" s="13">
        <v>56576</v>
      </c>
      <c r="K14" s="11">
        <f t="shared" si="4"/>
        <v>1051970</v>
      </c>
      <c r="L14" s="52"/>
    </row>
    <row r="15" spans="1:11" ht="17.25" customHeight="1">
      <c r="A15" s="14" t="s">
        <v>21</v>
      </c>
      <c r="B15" s="13">
        <v>7367</v>
      </c>
      <c r="C15" s="13">
        <v>10514</v>
      </c>
      <c r="D15" s="13">
        <v>8119</v>
      </c>
      <c r="E15" s="13">
        <v>7083</v>
      </c>
      <c r="F15" s="13">
        <v>7187</v>
      </c>
      <c r="G15" s="13">
        <v>11180</v>
      </c>
      <c r="H15" s="13">
        <v>11955</v>
      </c>
      <c r="I15" s="13">
        <v>1934</v>
      </c>
      <c r="J15" s="13">
        <v>2698</v>
      </c>
      <c r="K15" s="11">
        <f t="shared" si="4"/>
        <v>68037</v>
      </c>
    </row>
    <row r="16" spans="1:11" ht="17.25" customHeight="1">
      <c r="A16" s="15" t="s">
        <v>93</v>
      </c>
      <c r="B16" s="13">
        <f>B17+B18+B19</f>
        <v>32656</v>
      </c>
      <c r="C16" s="13">
        <f aca="true" t="shared" si="5" ref="C16:J16">C17+C18+C19</f>
        <v>40988</v>
      </c>
      <c r="D16" s="13">
        <f t="shared" si="5"/>
        <v>39832</v>
      </c>
      <c r="E16" s="13">
        <f t="shared" si="5"/>
        <v>27657</v>
      </c>
      <c r="F16" s="13">
        <f t="shared" si="5"/>
        <v>44908</v>
      </c>
      <c r="G16" s="13">
        <f t="shared" si="5"/>
        <v>77645</v>
      </c>
      <c r="H16" s="13">
        <f t="shared" si="5"/>
        <v>29645</v>
      </c>
      <c r="I16" s="13">
        <f t="shared" si="5"/>
        <v>6425</v>
      </c>
      <c r="J16" s="13">
        <f t="shared" si="5"/>
        <v>16768</v>
      </c>
      <c r="K16" s="11">
        <f t="shared" si="4"/>
        <v>316524</v>
      </c>
    </row>
    <row r="17" spans="1:11" ht="17.25" customHeight="1">
      <c r="A17" s="14" t="s">
        <v>94</v>
      </c>
      <c r="B17" s="13">
        <v>26777</v>
      </c>
      <c r="C17" s="13">
        <v>34671</v>
      </c>
      <c r="D17" s="13">
        <v>32653</v>
      </c>
      <c r="E17" s="13">
        <v>22671</v>
      </c>
      <c r="F17" s="13">
        <v>37933</v>
      </c>
      <c r="G17" s="13">
        <v>64659</v>
      </c>
      <c r="H17" s="13">
        <v>25031</v>
      </c>
      <c r="I17" s="13">
        <v>5445</v>
      </c>
      <c r="J17" s="13">
        <v>13742</v>
      </c>
      <c r="K17" s="11">
        <f t="shared" si="4"/>
        <v>263582</v>
      </c>
    </row>
    <row r="18" spans="1:11" ht="17.25" customHeight="1">
      <c r="A18" s="14" t="s">
        <v>95</v>
      </c>
      <c r="B18" s="13">
        <v>5735</v>
      </c>
      <c r="C18" s="13">
        <v>6138</v>
      </c>
      <c r="D18" s="13">
        <v>7071</v>
      </c>
      <c r="E18" s="13">
        <v>4888</v>
      </c>
      <c r="F18" s="13">
        <v>6832</v>
      </c>
      <c r="G18" s="13">
        <v>12743</v>
      </c>
      <c r="H18" s="13">
        <v>4415</v>
      </c>
      <c r="I18" s="13">
        <v>957</v>
      </c>
      <c r="J18" s="13">
        <v>2983</v>
      </c>
      <c r="K18" s="11">
        <f t="shared" si="4"/>
        <v>51762</v>
      </c>
    </row>
    <row r="19" spans="1:11" ht="17.25" customHeight="1">
      <c r="A19" s="14" t="s">
        <v>96</v>
      </c>
      <c r="B19" s="13">
        <v>144</v>
      </c>
      <c r="C19" s="13">
        <v>179</v>
      </c>
      <c r="D19" s="13">
        <v>108</v>
      </c>
      <c r="E19" s="13">
        <v>98</v>
      </c>
      <c r="F19" s="13">
        <v>143</v>
      </c>
      <c r="G19" s="13">
        <v>243</v>
      </c>
      <c r="H19" s="13">
        <v>199</v>
      </c>
      <c r="I19" s="13">
        <v>23</v>
      </c>
      <c r="J19" s="13">
        <v>43</v>
      </c>
      <c r="K19" s="11">
        <f t="shared" si="4"/>
        <v>1180</v>
      </c>
    </row>
    <row r="20" spans="1:11" ht="17.25" customHeight="1">
      <c r="A20" s="16" t="s">
        <v>22</v>
      </c>
      <c r="B20" s="11">
        <f>+B21+B22+B23</f>
        <v>177345</v>
      </c>
      <c r="C20" s="11">
        <f aca="true" t="shared" si="6" ref="C20:J20">+C21+C22+C23</f>
        <v>198332</v>
      </c>
      <c r="D20" s="11">
        <f t="shared" si="6"/>
        <v>222391</v>
      </c>
      <c r="E20" s="11">
        <f t="shared" si="6"/>
        <v>141238</v>
      </c>
      <c r="F20" s="11">
        <f t="shared" si="6"/>
        <v>222698</v>
      </c>
      <c r="G20" s="11">
        <f t="shared" si="6"/>
        <v>408708</v>
      </c>
      <c r="H20" s="11">
        <f t="shared" si="6"/>
        <v>149257</v>
      </c>
      <c r="I20" s="11">
        <f t="shared" si="6"/>
        <v>35330</v>
      </c>
      <c r="J20" s="11">
        <f t="shared" si="6"/>
        <v>87934</v>
      </c>
      <c r="K20" s="11">
        <f t="shared" si="4"/>
        <v>1643233</v>
      </c>
    </row>
    <row r="21" spans="1:12" ht="17.25" customHeight="1">
      <c r="A21" s="12" t="s">
        <v>23</v>
      </c>
      <c r="B21" s="13">
        <v>97041</v>
      </c>
      <c r="C21" s="13">
        <v>119548</v>
      </c>
      <c r="D21" s="13">
        <v>134307</v>
      </c>
      <c r="E21" s="13">
        <v>83972</v>
      </c>
      <c r="F21" s="13">
        <v>128811</v>
      </c>
      <c r="G21" s="13">
        <v>217235</v>
      </c>
      <c r="H21" s="13">
        <v>85282</v>
      </c>
      <c r="I21" s="13">
        <v>22443</v>
      </c>
      <c r="J21" s="13">
        <v>51955</v>
      </c>
      <c r="K21" s="11">
        <f t="shared" si="4"/>
        <v>940594</v>
      </c>
      <c r="L21" s="52"/>
    </row>
    <row r="22" spans="1:12" ht="17.25" customHeight="1">
      <c r="A22" s="12" t="s">
        <v>24</v>
      </c>
      <c r="B22" s="13">
        <v>76993</v>
      </c>
      <c r="C22" s="13">
        <v>74765</v>
      </c>
      <c r="D22" s="13">
        <v>84713</v>
      </c>
      <c r="E22" s="13">
        <v>54664</v>
      </c>
      <c r="F22" s="13">
        <v>90804</v>
      </c>
      <c r="G22" s="13">
        <v>186010</v>
      </c>
      <c r="H22" s="13">
        <v>59926</v>
      </c>
      <c r="I22" s="13">
        <v>12120</v>
      </c>
      <c r="J22" s="13">
        <v>34766</v>
      </c>
      <c r="K22" s="11">
        <f t="shared" si="4"/>
        <v>674761</v>
      </c>
      <c r="L22" s="52"/>
    </row>
    <row r="23" spans="1:11" ht="17.25" customHeight="1">
      <c r="A23" s="12" t="s">
        <v>25</v>
      </c>
      <c r="B23" s="13">
        <v>3311</v>
      </c>
      <c r="C23" s="13">
        <v>4019</v>
      </c>
      <c r="D23" s="13">
        <v>3371</v>
      </c>
      <c r="E23" s="13">
        <v>2602</v>
      </c>
      <c r="F23" s="13">
        <v>3083</v>
      </c>
      <c r="G23" s="13">
        <v>5463</v>
      </c>
      <c r="H23" s="13">
        <v>4049</v>
      </c>
      <c r="I23" s="13">
        <v>767</v>
      </c>
      <c r="J23" s="13">
        <v>1213</v>
      </c>
      <c r="K23" s="11">
        <f t="shared" si="4"/>
        <v>27878</v>
      </c>
    </row>
    <row r="24" spans="1:11" ht="17.25" customHeight="1">
      <c r="A24" s="16" t="s">
        <v>26</v>
      </c>
      <c r="B24" s="13">
        <f>+B25+B26</f>
        <v>127240</v>
      </c>
      <c r="C24" s="13">
        <f aca="true" t="shared" si="7" ref="C24:J24">+C25+C26</f>
        <v>175302</v>
      </c>
      <c r="D24" s="13">
        <f t="shared" si="7"/>
        <v>189425</v>
      </c>
      <c r="E24" s="13">
        <f t="shared" si="7"/>
        <v>119241</v>
      </c>
      <c r="F24" s="13">
        <f t="shared" si="7"/>
        <v>145321</v>
      </c>
      <c r="G24" s="13">
        <f t="shared" si="7"/>
        <v>199007</v>
      </c>
      <c r="H24" s="13">
        <f t="shared" si="7"/>
        <v>97003</v>
      </c>
      <c r="I24" s="13">
        <f t="shared" si="7"/>
        <v>31688</v>
      </c>
      <c r="J24" s="13">
        <f t="shared" si="7"/>
        <v>83675</v>
      </c>
      <c r="K24" s="11">
        <f t="shared" si="4"/>
        <v>1167902</v>
      </c>
    </row>
    <row r="25" spans="1:12" ht="17.25" customHeight="1">
      <c r="A25" s="12" t="s">
        <v>115</v>
      </c>
      <c r="B25" s="13">
        <v>72470</v>
      </c>
      <c r="C25" s="13">
        <v>107397</v>
      </c>
      <c r="D25" s="13">
        <v>119542</v>
      </c>
      <c r="E25" s="13">
        <v>75208</v>
      </c>
      <c r="F25" s="13">
        <v>88841</v>
      </c>
      <c r="G25" s="13">
        <v>119111</v>
      </c>
      <c r="H25" s="13">
        <v>59201</v>
      </c>
      <c r="I25" s="13">
        <v>21501</v>
      </c>
      <c r="J25" s="13">
        <v>50289</v>
      </c>
      <c r="K25" s="11">
        <f t="shared" si="4"/>
        <v>713560</v>
      </c>
      <c r="L25" s="52"/>
    </row>
    <row r="26" spans="1:12" ht="17.25" customHeight="1">
      <c r="A26" s="12" t="s">
        <v>116</v>
      </c>
      <c r="B26" s="13">
        <v>54770</v>
      </c>
      <c r="C26" s="13">
        <v>67905</v>
      </c>
      <c r="D26" s="13">
        <v>69883</v>
      </c>
      <c r="E26" s="13">
        <v>44033</v>
      </c>
      <c r="F26" s="13">
        <v>56480</v>
      </c>
      <c r="G26" s="13">
        <v>79896</v>
      </c>
      <c r="H26" s="13">
        <v>37802</v>
      </c>
      <c r="I26" s="13">
        <v>10187</v>
      </c>
      <c r="J26" s="13">
        <v>33386</v>
      </c>
      <c r="K26" s="11">
        <f t="shared" si="4"/>
        <v>454342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7058</v>
      </c>
      <c r="I27" s="11">
        <v>0</v>
      </c>
      <c r="J27" s="11">
        <v>0</v>
      </c>
      <c r="K27" s="11">
        <f t="shared" si="4"/>
        <v>7058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14618.05</v>
      </c>
      <c r="I35" s="19">
        <v>0</v>
      </c>
      <c r="J35" s="19">
        <v>0</v>
      </c>
      <c r="K35" s="23">
        <f>SUM(B35:J35)</f>
        <v>14618.05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23">
        <f>+B54</f>
        <v>0</v>
      </c>
      <c r="C40" s="23">
        <f aca="true" t="shared" si="11" ref="C40:J40">+C54</f>
        <v>0</v>
      </c>
      <c r="D40" s="23">
        <f t="shared" si="11"/>
        <v>0</v>
      </c>
      <c r="E40" s="23">
        <f t="shared" si="11"/>
        <v>0</v>
      </c>
      <c r="F40" s="23">
        <f t="shared" si="11"/>
        <v>0</v>
      </c>
      <c r="G40" s="23">
        <f t="shared" si="11"/>
        <v>0</v>
      </c>
      <c r="H40" s="23">
        <f t="shared" si="11"/>
        <v>0</v>
      </c>
      <c r="I40" s="19">
        <f t="shared" si="11"/>
        <v>0</v>
      </c>
      <c r="J40" s="19">
        <f t="shared" si="11"/>
        <v>0</v>
      </c>
      <c r="K40" s="23">
        <f t="shared" si="10"/>
        <v>0</v>
      </c>
    </row>
    <row r="41" spans="1:11" ht="17.25" customHeight="1">
      <c r="A41" s="12" t="s">
        <v>38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19">
        <v>0</v>
      </c>
      <c r="J41" s="19">
        <v>0</v>
      </c>
      <c r="K41" s="76">
        <f t="shared" si="10"/>
        <v>0</v>
      </c>
    </row>
    <row r="42" spans="1:11" ht="17.25" customHeight="1">
      <c r="A42" s="12" t="s">
        <v>39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2" ref="D43:J43">ROUND(D44*D45,2)</f>
        <v>6385.76</v>
      </c>
      <c r="E43" s="63">
        <f t="shared" si="12"/>
        <v>3445.4</v>
      </c>
      <c r="F43" s="63">
        <f t="shared" si="12"/>
        <v>5281.52</v>
      </c>
      <c r="G43" s="63">
        <f t="shared" si="12"/>
        <v>7430.08</v>
      </c>
      <c r="H43" s="63">
        <f t="shared" si="12"/>
        <v>3715.04</v>
      </c>
      <c r="I43" s="63">
        <f t="shared" si="12"/>
        <v>1065.72</v>
      </c>
      <c r="J43" s="63">
        <f t="shared" si="12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3657482.2500000005</v>
      </c>
      <c r="C47" s="22">
        <f aca="true" t="shared" si="13" ref="C47:H47">+C48+C57</f>
        <v>5327158</v>
      </c>
      <c r="D47" s="22">
        <f t="shared" si="13"/>
        <v>6302048.28</v>
      </c>
      <c r="E47" s="22">
        <f t="shared" si="13"/>
        <v>3545904.18</v>
      </c>
      <c r="F47" s="22">
        <f t="shared" si="13"/>
        <v>4784760.82</v>
      </c>
      <c r="G47" s="22">
        <f t="shared" si="13"/>
        <v>6669998.57</v>
      </c>
      <c r="H47" s="22">
        <f t="shared" si="13"/>
        <v>3532525.11</v>
      </c>
      <c r="I47" s="22">
        <f>+I48+I57</f>
        <v>643293.0499999999</v>
      </c>
      <c r="J47" s="22">
        <f>+J48+J57</f>
        <v>1018728.79</v>
      </c>
      <c r="K47" s="22">
        <f>SUM(B47:J47)</f>
        <v>35481899.05</v>
      </c>
    </row>
    <row r="48" spans="1:11" ht="17.25" customHeight="1">
      <c r="A48" s="16" t="s">
        <v>108</v>
      </c>
      <c r="B48" s="23">
        <f>SUM(B49:B56)</f>
        <v>3638817.0300000003</v>
      </c>
      <c r="C48" s="23">
        <f aca="true" t="shared" si="14" ref="C48:J48">SUM(C49:C56)</f>
        <v>5303680.16</v>
      </c>
      <c r="D48" s="23">
        <f t="shared" si="14"/>
        <v>6276625.75</v>
      </c>
      <c r="E48" s="23">
        <f t="shared" si="14"/>
        <v>3523514.29</v>
      </c>
      <c r="F48" s="23">
        <f t="shared" si="14"/>
        <v>4761235.13</v>
      </c>
      <c r="G48" s="23">
        <f t="shared" si="14"/>
        <v>6640463.300000001</v>
      </c>
      <c r="H48" s="23">
        <f t="shared" si="14"/>
        <v>3512498.71</v>
      </c>
      <c r="I48" s="23">
        <f t="shared" si="14"/>
        <v>643293.0499999999</v>
      </c>
      <c r="J48" s="23">
        <f t="shared" si="14"/>
        <v>1004722.86</v>
      </c>
      <c r="K48" s="23">
        <f aca="true" t="shared" si="15" ref="K48:K57">SUM(B48:J48)</f>
        <v>35304850.279999994</v>
      </c>
    </row>
    <row r="49" spans="1:11" ht="17.25" customHeight="1">
      <c r="A49" s="34" t="s">
        <v>43</v>
      </c>
      <c r="B49" s="23">
        <f aca="true" t="shared" si="16" ref="B49:H49">ROUND(B30*B7,2)</f>
        <v>1726353.28</v>
      </c>
      <c r="C49" s="23">
        <f t="shared" si="16"/>
        <v>2438890.43</v>
      </c>
      <c r="D49" s="23">
        <f t="shared" si="16"/>
        <v>2830409.99</v>
      </c>
      <c r="E49" s="23">
        <f t="shared" si="16"/>
        <v>1634375.62</v>
      </c>
      <c r="F49" s="23">
        <f t="shared" si="16"/>
        <v>2197485.35</v>
      </c>
      <c r="G49" s="23">
        <f t="shared" si="16"/>
        <v>3074093.74</v>
      </c>
      <c r="H49" s="23">
        <f t="shared" si="16"/>
        <v>1640611.61</v>
      </c>
      <c r="I49" s="23">
        <f>ROUND(I30*I7,2)</f>
        <v>642227.33</v>
      </c>
      <c r="J49" s="23">
        <f>ROUND(J30*J7,2)</f>
        <v>1002505.82</v>
      </c>
      <c r="K49" s="23">
        <f t="shared" si="15"/>
        <v>17186953.169999998</v>
      </c>
    </row>
    <row r="50" spans="1:11" ht="17.25" customHeight="1">
      <c r="A50" s="34" t="s">
        <v>44</v>
      </c>
      <c r="B50" s="19">
        <v>0</v>
      </c>
      <c r="C50" s="23">
        <f>ROUND(C31*C7,2)</f>
        <v>5421.12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5"/>
        <v>5421.12</v>
      </c>
    </row>
    <row r="51" spans="1:11" ht="17.25" customHeight="1">
      <c r="A51" s="66" t="s">
        <v>104</v>
      </c>
      <c r="B51" s="67">
        <f aca="true" t="shared" si="17" ref="B51:H51">ROUND(B32*B7,2)</f>
        <v>-2982.47</v>
      </c>
      <c r="C51" s="67">
        <f t="shared" si="17"/>
        <v>-3853.03</v>
      </c>
      <c r="D51" s="67">
        <f t="shared" si="17"/>
        <v>-4043.91</v>
      </c>
      <c r="E51" s="67">
        <f t="shared" si="17"/>
        <v>-2515.26</v>
      </c>
      <c r="F51" s="67">
        <f t="shared" si="17"/>
        <v>-3506.31</v>
      </c>
      <c r="G51" s="67">
        <f t="shared" si="17"/>
        <v>-4823.56</v>
      </c>
      <c r="H51" s="67">
        <f t="shared" si="17"/>
        <v>-2647.91</v>
      </c>
      <c r="I51" s="19">
        <v>0</v>
      </c>
      <c r="J51" s="19">
        <v>0</v>
      </c>
      <c r="K51" s="67">
        <f>SUM(B51:J51)</f>
        <v>-24372.45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5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14618.05</v>
      </c>
      <c r="I53" s="31">
        <f>+I35</f>
        <v>0</v>
      </c>
      <c r="J53" s="31">
        <f>+J35</f>
        <v>0</v>
      </c>
      <c r="K53" s="23">
        <f t="shared" si="15"/>
        <v>14618.05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5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5"/>
        <v>39405.96000000001</v>
      </c>
    </row>
    <row r="56" spans="1:11" ht="17.25" customHeight="1">
      <c r="A56" s="12" t="s">
        <v>107</v>
      </c>
      <c r="B56" s="36">
        <v>1911354.54</v>
      </c>
      <c r="C56" s="36">
        <v>2857447.92</v>
      </c>
      <c r="D56" s="36">
        <v>3443873.91</v>
      </c>
      <c r="E56" s="36">
        <v>1888208.53</v>
      </c>
      <c r="F56" s="36">
        <v>2561974.57</v>
      </c>
      <c r="G56" s="36">
        <v>3563763.04</v>
      </c>
      <c r="H56" s="36">
        <v>1856201.92</v>
      </c>
      <c r="I56" s="19">
        <v>0</v>
      </c>
      <c r="J56" s="19">
        <v>0</v>
      </c>
      <c r="K56" s="36">
        <f t="shared" si="15"/>
        <v>18082824.43</v>
      </c>
    </row>
    <row r="57" spans="1:11" ht="17.25" customHeight="1">
      <c r="A57" s="16" t="s">
        <v>49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5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8" ref="B61:J61">+B62+B69+B101+B102</f>
        <v>-1756222.6799999997</v>
      </c>
      <c r="C61" s="35">
        <f t="shared" si="18"/>
        <v>-2408330.5500000003</v>
      </c>
      <c r="D61" s="35">
        <f t="shared" si="18"/>
        <v>-2918237.21</v>
      </c>
      <c r="E61" s="35">
        <f t="shared" si="18"/>
        <v>-1412464.15</v>
      </c>
      <c r="F61" s="35">
        <f t="shared" si="18"/>
        <v>-2459004.1599999997</v>
      </c>
      <c r="G61" s="35">
        <f t="shared" si="18"/>
        <v>-3608706.47</v>
      </c>
      <c r="H61" s="35">
        <f t="shared" si="18"/>
        <v>-1647779.2999999998</v>
      </c>
      <c r="I61" s="35">
        <f t="shared" si="18"/>
        <v>-46157.95000000001</v>
      </c>
      <c r="J61" s="35">
        <f t="shared" si="18"/>
        <v>187355.88</v>
      </c>
      <c r="K61" s="35">
        <f>SUM(B61:J61)</f>
        <v>-16069546.589999998</v>
      </c>
    </row>
    <row r="62" spans="1:11" ht="18.75" customHeight="1">
      <c r="A62" s="16" t="s">
        <v>74</v>
      </c>
      <c r="B62" s="35">
        <f aca="true" t="shared" si="19" ref="B62:J62">B63+B64+B65+B66+B67+B68</f>
        <v>-196657.91999999998</v>
      </c>
      <c r="C62" s="35">
        <f t="shared" si="19"/>
        <v>-212926.49000000002</v>
      </c>
      <c r="D62" s="35">
        <f t="shared" si="19"/>
        <v>-191593.96000000002</v>
      </c>
      <c r="E62" s="35">
        <f t="shared" si="19"/>
        <v>-238972.79000000004</v>
      </c>
      <c r="F62" s="35">
        <f t="shared" si="19"/>
        <v>-227179.59000000003</v>
      </c>
      <c r="G62" s="35">
        <f t="shared" si="19"/>
        <v>-255839.81000000003</v>
      </c>
      <c r="H62" s="35">
        <f t="shared" si="19"/>
        <v>-197539.2</v>
      </c>
      <c r="I62" s="35">
        <f t="shared" si="19"/>
        <v>-35081.6</v>
      </c>
      <c r="J62" s="35">
        <f t="shared" si="19"/>
        <v>-65956.6</v>
      </c>
      <c r="K62" s="35">
        <f aca="true" t="shared" si="20" ref="K62:K91">SUM(B62:J62)</f>
        <v>-1621747.9600000004</v>
      </c>
    </row>
    <row r="63" spans="1:11" ht="18.75" customHeight="1">
      <c r="A63" s="12" t="s">
        <v>75</v>
      </c>
      <c r="B63" s="35">
        <f>-ROUND(B9*$D$3,2)</f>
        <v>-153770.8</v>
      </c>
      <c r="C63" s="35">
        <f aca="true" t="shared" si="21" ref="C63:J63">-ROUND(C9*$D$3,2)</f>
        <v>-207411.6</v>
      </c>
      <c r="D63" s="35">
        <f t="shared" si="21"/>
        <v>-178216.2</v>
      </c>
      <c r="E63" s="35">
        <f t="shared" si="21"/>
        <v>-143009.2</v>
      </c>
      <c r="F63" s="35">
        <f t="shared" si="21"/>
        <v>-161355.6</v>
      </c>
      <c r="G63" s="35">
        <f t="shared" si="21"/>
        <v>-208240</v>
      </c>
      <c r="H63" s="35">
        <f t="shared" si="21"/>
        <v>-197539.2</v>
      </c>
      <c r="I63" s="35">
        <f t="shared" si="21"/>
        <v>-35081.6</v>
      </c>
      <c r="J63" s="35">
        <f t="shared" si="21"/>
        <v>-65956.6</v>
      </c>
      <c r="K63" s="35">
        <f t="shared" si="20"/>
        <v>-1350580.8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-995.6</v>
      </c>
      <c r="C65" s="35">
        <v>-144.4</v>
      </c>
      <c r="D65" s="35">
        <v>-136.8</v>
      </c>
      <c r="E65" s="35">
        <v>-604.2</v>
      </c>
      <c r="F65" s="35">
        <v>-349.6</v>
      </c>
      <c r="G65" s="35">
        <v>-224.2</v>
      </c>
      <c r="H65" s="19">
        <v>0</v>
      </c>
      <c r="I65" s="19">
        <v>0</v>
      </c>
      <c r="J65" s="19">
        <v>0</v>
      </c>
      <c r="K65" s="35">
        <f t="shared" si="20"/>
        <v>-2454.7999999999997</v>
      </c>
    </row>
    <row r="66" spans="1:11" ht="18.75" customHeight="1">
      <c r="A66" s="12" t="s">
        <v>105</v>
      </c>
      <c r="B66" s="35">
        <v>-7296</v>
      </c>
      <c r="C66" s="35">
        <v>-2192.6</v>
      </c>
      <c r="D66" s="35">
        <v>-1934.2</v>
      </c>
      <c r="E66" s="35">
        <v>-4104</v>
      </c>
      <c r="F66" s="35">
        <v>-2865.2</v>
      </c>
      <c r="G66" s="35">
        <v>-2819.6</v>
      </c>
      <c r="H66" s="19">
        <v>0</v>
      </c>
      <c r="I66" s="19">
        <v>0</v>
      </c>
      <c r="J66" s="19">
        <v>0</v>
      </c>
      <c r="K66" s="35">
        <f t="shared" si="20"/>
        <v>-21211.6</v>
      </c>
    </row>
    <row r="67" spans="1:11" ht="18.75" customHeight="1">
      <c r="A67" s="12" t="s">
        <v>52</v>
      </c>
      <c r="B67" s="35">
        <v>-34595.52</v>
      </c>
      <c r="C67" s="35">
        <v>-3177.89</v>
      </c>
      <c r="D67" s="35">
        <v>-11306.76</v>
      </c>
      <c r="E67" s="35">
        <v>-91255.39</v>
      </c>
      <c r="F67" s="35">
        <v>-62609.19</v>
      </c>
      <c r="G67" s="35">
        <v>-44556.01</v>
      </c>
      <c r="H67" s="19">
        <v>0</v>
      </c>
      <c r="I67" s="19">
        <v>0</v>
      </c>
      <c r="J67" s="19">
        <v>0</v>
      </c>
      <c r="K67" s="35">
        <f t="shared" si="20"/>
        <v>-247500.76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2" ref="B69:J69">SUM(B70:B99)</f>
        <v>-1890056.89</v>
      </c>
      <c r="C69" s="67">
        <f t="shared" si="22"/>
        <v>-2824951.69</v>
      </c>
      <c r="D69" s="67">
        <f t="shared" si="22"/>
        <v>-3400417.4</v>
      </c>
      <c r="E69" s="67">
        <f t="shared" si="22"/>
        <v>-1866736.5699999998</v>
      </c>
      <c r="F69" s="67">
        <f t="shared" si="22"/>
        <v>-2533545.4</v>
      </c>
      <c r="G69" s="67">
        <f t="shared" si="22"/>
        <v>-3527111.04</v>
      </c>
      <c r="H69" s="67">
        <f t="shared" si="22"/>
        <v>-1835783.45</v>
      </c>
      <c r="I69" s="67">
        <f t="shared" si="22"/>
        <v>-68392.07</v>
      </c>
      <c r="J69" s="67">
        <f t="shared" si="22"/>
        <v>-12107.22</v>
      </c>
      <c r="K69" s="67">
        <f t="shared" si="20"/>
        <v>-17959101.73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20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20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20"/>
        <v>-4122.860000000001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20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20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20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20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20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20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20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20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20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20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20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20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20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20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20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20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20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67">
        <v>-78187.24</v>
      </c>
      <c r="C95" s="67">
        <v>-116888.81</v>
      </c>
      <c r="D95" s="67">
        <v>-140877.58</v>
      </c>
      <c r="E95" s="67">
        <v>-77240.41</v>
      </c>
      <c r="F95" s="67">
        <v>-104801.97</v>
      </c>
      <c r="G95" s="67">
        <v>-145781.85</v>
      </c>
      <c r="H95" s="67">
        <v>-75931.13</v>
      </c>
      <c r="I95" s="19">
        <v>0</v>
      </c>
      <c r="J95" s="19">
        <v>0</v>
      </c>
      <c r="K95" s="67">
        <f>SUM(B95:J95)</f>
        <v>-739708.99</v>
      </c>
      <c r="L95" s="55"/>
    </row>
    <row r="96" spans="1:12" ht="18.75" customHeight="1">
      <c r="A96" s="12" t="s">
        <v>111</v>
      </c>
      <c r="B96" s="67">
        <v>-1794940.21</v>
      </c>
      <c r="C96" s="67">
        <v>-2683410.14</v>
      </c>
      <c r="D96" s="67">
        <v>-3234118.86</v>
      </c>
      <c r="E96" s="67">
        <v>-1773203.94</v>
      </c>
      <c r="F96" s="67">
        <v>-2405933.11</v>
      </c>
      <c r="G96" s="67">
        <v>-3346705.93</v>
      </c>
      <c r="H96" s="67">
        <v>-1743146.76</v>
      </c>
      <c r="I96" s="19">
        <v>0</v>
      </c>
      <c r="J96" s="19">
        <v>0</v>
      </c>
      <c r="K96" s="67">
        <f>SUM(B96:J96)</f>
        <v>-16981458.95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117</v>
      </c>
      <c r="B101" s="67">
        <v>330492.13</v>
      </c>
      <c r="C101" s="67">
        <v>629547.63</v>
      </c>
      <c r="D101" s="67">
        <v>673774.15</v>
      </c>
      <c r="E101" s="67">
        <v>693245.21</v>
      </c>
      <c r="F101" s="67">
        <v>301720.83</v>
      </c>
      <c r="G101" s="67">
        <v>174244.38</v>
      </c>
      <c r="H101" s="67">
        <v>385543.35</v>
      </c>
      <c r="I101" s="67">
        <v>57315.72</v>
      </c>
      <c r="J101" s="67">
        <v>265419.7</v>
      </c>
      <c r="K101" s="67">
        <f>SUM(B101:J101)</f>
        <v>3511303.1000000006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1901259.5700000005</v>
      </c>
      <c r="C104" s="24">
        <f t="shared" si="23"/>
        <v>2918827.4499999997</v>
      </c>
      <c r="D104" s="24">
        <f t="shared" si="23"/>
        <v>3383811.07</v>
      </c>
      <c r="E104" s="24">
        <f t="shared" si="23"/>
        <v>2133440.0300000003</v>
      </c>
      <c r="F104" s="24">
        <f t="shared" si="23"/>
        <v>2325756.66</v>
      </c>
      <c r="G104" s="24">
        <f t="shared" si="23"/>
        <v>3061292.100000001</v>
      </c>
      <c r="H104" s="24">
        <f t="shared" si="23"/>
        <v>1884745.8099999996</v>
      </c>
      <c r="I104" s="24">
        <f>+I105+I106</f>
        <v>597135.0999999999</v>
      </c>
      <c r="J104" s="24">
        <f>+J105+J106</f>
        <v>1206084.67</v>
      </c>
      <c r="K104" s="48">
        <f>SUM(B104:J104)</f>
        <v>19412352.46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1882594.3500000006</v>
      </c>
      <c r="C105" s="24">
        <f t="shared" si="24"/>
        <v>2895349.61</v>
      </c>
      <c r="D105" s="24">
        <f t="shared" si="24"/>
        <v>3358388.54</v>
      </c>
      <c r="E105" s="24">
        <f t="shared" si="24"/>
        <v>2111050.14</v>
      </c>
      <c r="F105" s="24">
        <f t="shared" si="24"/>
        <v>2302230.97</v>
      </c>
      <c r="G105" s="24">
        <f t="shared" si="24"/>
        <v>3031756.830000001</v>
      </c>
      <c r="H105" s="24">
        <f t="shared" si="24"/>
        <v>1864719.4099999997</v>
      </c>
      <c r="I105" s="24">
        <f t="shared" si="24"/>
        <v>597135.0999999999</v>
      </c>
      <c r="J105" s="24">
        <f t="shared" si="24"/>
        <v>1192078.74</v>
      </c>
      <c r="K105" s="48">
        <f>SUM(B105:J105)</f>
        <v>19235303.69</v>
      </c>
      <c r="L105" s="54"/>
    </row>
    <row r="106" spans="1:11" ht="18.75" customHeight="1">
      <c r="A106" s="16" t="s">
        <v>99</v>
      </c>
      <c r="B106" s="24">
        <f aca="true" t="shared" si="25" ref="B106:J106">IF(+B57+B102+B107&lt;0,0,(B57+B102+B107))</f>
        <v>18665.22</v>
      </c>
      <c r="C106" s="24">
        <f t="shared" si="25"/>
        <v>23477.84</v>
      </c>
      <c r="D106" s="24">
        <f t="shared" si="25"/>
        <v>25422.53</v>
      </c>
      <c r="E106" s="24">
        <f t="shared" si="25"/>
        <v>22389.89</v>
      </c>
      <c r="F106" s="24">
        <f t="shared" si="25"/>
        <v>23525.69</v>
      </c>
      <c r="G106" s="24">
        <f t="shared" si="25"/>
        <v>29535.27</v>
      </c>
      <c r="H106" s="24">
        <f t="shared" si="25"/>
        <v>20026.4</v>
      </c>
      <c r="I106" s="19">
        <f t="shared" si="25"/>
        <v>0</v>
      </c>
      <c r="J106" s="24">
        <f t="shared" si="25"/>
        <v>14005.93</v>
      </c>
      <c r="K106" s="48">
        <f>SUM(B106:J106)</f>
        <v>177048.77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19412352.47</v>
      </c>
      <c r="L112" s="54"/>
    </row>
    <row r="113" spans="1:11" ht="18.75" customHeight="1">
      <c r="A113" s="26" t="s">
        <v>70</v>
      </c>
      <c r="B113" s="27">
        <v>270007.42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270007.42</v>
      </c>
    </row>
    <row r="114" spans="1:11" ht="18.75" customHeight="1">
      <c r="A114" s="26" t="s">
        <v>71</v>
      </c>
      <c r="B114" s="27">
        <v>1631252.15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1631252.15</v>
      </c>
    </row>
    <row r="115" spans="1:11" ht="18.75" customHeight="1">
      <c r="A115" s="26" t="s">
        <v>72</v>
      </c>
      <c r="B115" s="40">
        <v>0</v>
      </c>
      <c r="C115" s="27">
        <f>+C104</f>
        <v>2918827.4499999997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2918827.4499999997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3383811.07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3383811.07</v>
      </c>
    </row>
    <row r="117" spans="1:11" ht="18.75" customHeight="1">
      <c r="A117" s="26" t="s">
        <v>119</v>
      </c>
      <c r="B117" s="40">
        <v>0</v>
      </c>
      <c r="C117" s="40">
        <v>0</v>
      </c>
      <c r="D117" s="40">
        <v>0</v>
      </c>
      <c r="E117" s="27">
        <v>1920096.03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1920096.03</v>
      </c>
    </row>
    <row r="118" spans="1:11" ht="18.75" customHeight="1">
      <c r="A118" s="26" t="s">
        <v>120</v>
      </c>
      <c r="B118" s="40">
        <v>0</v>
      </c>
      <c r="C118" s="40">
        <v>0</v>
      </c>
      <c r="D118" s="40">
        <v>0</v>
      </c>
      <c r="E118" s="27">
        <v>213344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213344</v>
      </c>
    </row>
    <row r="119" spans="1:11" ht="18.75" customHeight="1">
      <c r="A119" s="68" t="s">
        <v>121</v>
      </c>
      <c r="B119" s="40">
        <v>0</v>
      </c>
      <c r="C119" s="40">
        <v>0</v>
      </c>
      <c r="D119" s="40">
        <v>0</v>
      </c>
      <c r="E119" s="40">
        <v>0</v>
      </c>
      <c r="F119" s="27">
        <v>456268.11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456268.11</v>
      </c>
    </row>
    <row r="120" spans="1:11" ht="18.75" customHeight="1">
      <c r="A120" s="68" t="s">
        <v>122</v>
      </c>
      <c r="B120" s="40">
        <v>0</v>
      </c>
      <c r="C120" s="40">
        <v>0</v>
      </c>
      <c r="D120" s="40">
        <v>0</v>
      </c>
      <c r="E120" s="40">
        <v>0</v>
      </c>
      <c r="F120" s="27">
        <v>819806.01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819806.01</v>
      </c>
    </row>
    <row r="121" spans="1:11" ht="18.75" customHeight="1">
      <c r="A121" s="68" t="s">
        <v>123</v>
      </c>
      <c r="B121" s="40">
        <v>0</v>
      </c>
      <c r="C121" s="40">
        <v>0</v>
      </c>
      <c r="D121" s="40">
        <v>0</v>
      </c>
      <c r="E121" s="40">
        <v>0</v>
      </c>
      <c r="F121" s="27">
        <v>114520.19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114520.19</v>
      </c>
    </row>
    <row r="122" spans="1:11" ht="18.75" customHeight="1">
      <c r="A122" s="68" t="s">
        <v>124</v>
      </c>
      <c r="B122" s="70">
        <v>0</v>
      </c>
      <c r="C122" s="70">
        <v>0</v>
      </c>
      <c r="D122" s="70">
        <v>0</v>
      </c>
      <c r="E122" s="70">
        <v>0</v>
      </c>
      <c r="F122" s="71">
        <v>935162.35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935162.35</v>
      </c>
    </row>
    <row r="123" spans="1:11" ht="18.75" customHeight="1">
      <c r="A123" s="68" t="s">
        <v>125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848144.86</v>
      </c>
      <c r="H123" s="40">
        <v>0</v>
      </c>
      <c r="I123" s="40">
        <v>0</v>
      </c>
      <c r="J123" s="40">
        <v>0</v>
      </c>
      <c r="K123" s="41">
        <f t="shared" si="26"/>
        <v>848144.86</v>
      </c>
    </row>
    <row r="124" spans="1:11" ht="18.75" customHeight="1">
      <c r="A124" s="68" t="s">
        <v>126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69901.54</v>
      </c>
      <c r="H124" s="40">
        <v>0</v>
      </c>
      <c r="I124" s="40">
        <v>0</v>
      </c>
      <c r="J124" s="40">
        <v>0</v>
      </c>
      <c r="K124" s="41">
        <f t="shared" si="26"/>
        <v>69901.54</v>
      </c>
    </row>
    <row r="125" spans="1:11" ht="18.75" customHeight="1">
      <c r="A125" s="68" t="s">
        <v>127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433291.31</v>
      </c>
      <c r="H125" s="40">
        <v>0</v>
      </c>
      <c r="I125" s="40">
        <v>0</v>
      </c>
      <c r="J125" s="40">
        <v>0</v>
      </c>
      <c r="K125" s="41">
        <f t="shared" si="26"/>
        <v>433291.31</v>
      </c>
    </row>
    <row r="126" spans="1:11" ht="18.75" customHeight="1">
      <c r="A126" s="68" t="s">
        <v>128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469157.77</v>
      </c>
      <c r="H126" s="40">
        <v>0</v>
      </c>
      <c r="I126" s="40">
        <v>0</v>
      </c>
      <c r="J126" s="40">
        <v>0</v>
      </c>
      <c r="K126" s="41">
        <f t="shared" si="26"/>
        <v>469157.77</v>
      </c>
    </row>
    <row r="127" spans="1:11" ht="18.75" customHeight="1">
      <c r="A127" s="68" t="s">
        <v>129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1240796.61</v>
      </c>
      <c r="H127" s="40">
        <v>0</v>
      </c>
      <c r="I127" s="40">
        <v>0</v>
      </c>
      <c r="J127" s="40">
        <v>0</v>
      </c>
      <c r="K127" s="41">
        <f t="shared" si="26"/>
        <v>1240796.61</v>
      </c>
    </row>
    <row r="128" spans="1:11" ht="18.75" customHeight="1">
      <c r="A128" s="68" t="s">
        <v>130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716598.98</v>
      </c>
      <c r="I128" s="40">
        <v>0</v>
      </c>
      <c r="J128" s="40">
        <v>0</v>
      </c>
      <c r="K128" s="41">
        <f t="shared" si="26"/>
        <v>716598.98</v>
      </c>
    </row>
    <row r="129" spans="1:11" ht="18.75" customHeight="1">
      <c r="A129" s="68" t="s">
        <v>131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1168146.84</v>
      </c>
      <c r="I129" s="40">
        <v>0</v>
      </c>
      <c r="J129" s="40">
        <v>0</v>
      </c>
      <c r="K129" s="41">
        <f t="shared" si="26"/>
        <v>1168146.84</v>
      </c>
    </row>
    <row r="130" spans="1:11" ht="18.75" customHeight="1">
      <c r="A130" s="68" t="s">
        <v>132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597135.1</v>
      </c>
      <c r="J130" s="40">
        <v>0</v>
      </c>
      <c r="K130" s="41">
        <f t="shared" si="26"/>
        <v>597135.1</v>
      </c>
    </row>
    <row r="131" spans="1:11" ht="18.75" customHeight="1">
      <c r="A131" s="69" t="s">
        <v>133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1206084.68</v>
      </c>
      <c r="K131" s="44">
        <f t="shared" si="26"/>
        <v>1206084.68</v>
      </c>
    </row>
    <row r="132" spans="1:11" ht="18.75" customHeight="1">
      <c r="A132" s="86" t="s">
        <v>136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-0.010000000009313226</v>
      </c>
      <c r="K132" s="51"/>
    </row>
    <row r="133" ht="18.75" customHeight="1">
      <c r="A133" s="39" t="s">
        <v>135</v>
      </c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2017-03-01T17:15:07Z</dcterms:modified>
  <cp:category/>
  <cp:version/>
  <cp:contentType/>
  <cp:contentStatus/>
</cp:coreProperties>
</file>