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<sst xmlns="http://schemas.openxmlformats.org/spreadsheetml/2006/main" count="135" uniqueCount="135">
  <si>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</si>
  <si>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</si>
  <si>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</si>
  <si>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</si>
  <si>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</si>
  <si>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</si>
  <si>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</si>
  <si>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</si>
  <si>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</si>
  <si>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</si>
  <si>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</si>
  <si>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</si>
  <si>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</si>
  <si>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</si>
  <si>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</si>
  <si>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</si>
  <si>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</si>
  <si>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</si>
  <si>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</si>
  <si>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</si>
  <si>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</si>
  <si>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</si>
  <si>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</si>
  <si>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</si>
  <si>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</si>
  <si>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</si>
  <si>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</si>
  <si>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</si>
  <si>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</si>
  <si>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</si>
  <si>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</si>
  <si>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</si>
  <si>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</si>
  <si>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</si>
  <si>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</si>
  <si>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</si>
  <si>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</si>
  <si>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</si>
  <si>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</si>
  <si>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</si>
  <si>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</si>
  <si>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</si>
  <si>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</si>
  <si>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</si>
  <si>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</si>
  <si>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</si>
  <si>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</si>
  <si>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</si>
  <si>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</si>
  <si>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</si>
  <si>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</si>
  <si>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</si>
  <si>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</si>
  <si>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</si>
  <si>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</si>
  <si>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</si>
  <si>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</si>
  <si>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</si>
  <si>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</si>
  <si>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</si>
  <si>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</si>
  <si>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</si>
  <si>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</si>
  <si>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</si>
  <si>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</si>
  <si>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</si>
  <si>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</si>
  <si>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</si>
  <si>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</si>
  <si>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</si>
  <si>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</si>
  <si>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</si>
  <si>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</si>
  <si>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</si>
  <si>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</si>
  <si>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</si>
  <si>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</si>
  <si>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</si>
  <si>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</si>
  <si>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</si>
  <si>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</si>
  <si>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</si>
  <si>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</si>
  <si>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</si>
  <si>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</si>
  <si>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</si>
  <si>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</si>
  <si>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</si>
  <si>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</si>
  <si>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</si>
  <si>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</si>
  <si>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</si>
  <si>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</si>
  <si>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</si>
  <si>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</si>
  <si>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</si>
  <si>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</si>
  <si>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</si>
  <si>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</si>
  <si>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</si>
  <si>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</si>
  <si>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</si>
  <si>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</si>
  <si>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</si>
  <si>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</si>
  <si>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</si>
  <si>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</si>
  <si>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</si>
  <si>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</si>
  <si>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</si>
  <si>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</si>
  <si>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</si>
  <si>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</si>
  <si>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</si>
  <si>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</si>
  <si>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</si>
  <si>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</si>
  <si>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</si>
  <si>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</si>
  <si>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</si>
  <si>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</si>
  <si>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</si>
  <si>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</si>
  <si>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</si>
  <si>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</si>
  <si>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</si>
  <si>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</si>
  <si>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</si>
  <si>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</si>
  <si>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</si>
  <si>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</si>
  <si>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</si>
  <si>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13/02/17 - VENCIMENTO 24/02/17</t>
  </si>
  <si>
    <t>6.3. Revisão de Remuneração pelo Transporte Coletivo ¹</t>
  </si>
  <si>
    <t xml:space="preserve">       ¹  Ajuste dos valores da energia para tração (trólebus) de novembro/16. 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</si>
</sst>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172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19">
      <selection activeCell="A133" sqref="A133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608073</v>
      </c>
      <c r="C7" s="9">
        <f t="shared" si="0"/>
        <v>769534</v>
      </c>
      <c r="D7" s="9">
        <f t="shared" si="0"/>
        <v>798737</v>
      </c>
      <c r="E7" s="9">
        <f t="shared" si="0"/>
        <v>534360</v>
      </c>
      <c r="F7" s="9">
        <f t="shared" si="0"/>
        <v>731871</v>
      </c>
      <c r="G7" s="9">
        <f t="shared" si="0"/>
        <v>1221870</v>
      </c>
      <c r="H7" s="9">
        <f t="shared" si="0"/>
        <v>560766</v>
      </c>
      <c r="I7" s="9">
        <f t="shared" si="0"/>
        <v>126631</v>
      </c>
      <c r="J7" s="9">
        <f t="shared" si="0"/>
        <v>327901</v>
      </c>
      <c r="K7" s="9">
        <f t="shared" si="0"/>
        <v>5679743</v>
      </c>
      <c r="L7" s="52"/>
    </row>
    <row r="8" spans="1:11" ht="17.25" customHeight="1">
      <c r="A8" s="10" t="s">
        <v>99</v>
      </c>
      <c r="B8" s="11">
        <f>B9+B12+B16</f>
        <v>313388</v>
      </c>
      <c r="C8" s="11">
        <f aca="true" t="shared" si="1" ref="C8:J8">C9+C12+C16</f>
        <v>406502</v>
      </c>
      <c r="D8" s="11">
        <f t="shared" si="1"/>
        <v>394882</v>
      </c>
      <c r="E8" s="11">
        <f t="shared" si="1"/>
        <v>281827</v>
      </c>
      <c r="F8" s="11">
        <f t="shared" si="1"/>
        <v>373521</v>
      </c>
      <c r="G8" s="11">
        <f t="shared" si="1"/>
        <v>622721</v>
      </c>
      <c r="H8" s="11">
        <f t="shared" si="1"/>
        <v>312992</v>
      </c>
      <c r="I8" s="11">
        <f t="shared" si="1"/>
        <v>60205</v>
      </c>
      <c r="J8" s="11">
        <f t="shared" si="1"/>
        <v>161362</v>
      </c>
      <c r="K8" s="11">
        <f>SUM(B8:J8)</f>
        <v>2927400</v>
      </c>
    </row>
    <row r="9" spans="1:11" ht="17.25" customHeight="1">
      <c r="A9" s="15" t="s">
        <v>17</v>
      </c>
      <c r="B9" s="13">
        <f>+B10+B11</f>
        <v>43430</v>
      </c>
      <c r="C9" s="13">
        <f aca="true" t="shared" si="2" ref="C9:J9">+C10+C11</f>
        <v>59324</v>
      </c>
      <c r="D9" s="13">
        <f t="shared" si="2"/>
        <v>51693</v>
      </c>
      <c r="E9" s="13">
        <f t="shared" si="2"/>
        <v>39718</v>
      </c>
      <c r="F9" s="13">
        <f t="shared" si="2"/>
        <v>46252</v>
      </c>
      <c r="G9" s="13">
        <f t="shared" si="2"/>
        <v>60980</v>
      </c>
      <c r="H9" s="13">
        <f t="shared" si="2"/>
        <v>54609</v>
      </c>
      <c r="I9" s="13">
        <f t="shared" si="2"/>
        <v>9877</v>
      </c>
      <c r="J9" s="13">
        <f t="shared" si="2"/>
        <v>19454</v>
      </c>
      <c r="K9" s="11">
        <f>SUM(B9:J9)</f>
        <v>385337</v>
      </c>
    </row>
    <row r="10" spans="1:11" ht="17.25" customHeight="1">
      <c r="A10" s="29" t="s">
        <v>18</v>
      </c>
      <c r="B10" s="13">
        <v>43430</v>
      </c>
      <c r="C10" s="13">
        <v>59324</v>
      </c>
      <c r="D10" s="13">
        <v>51693</v>
      </c>
      <c r="E10" s="13">
        <v>39718</v>
      </c>
      <c r="F10" s="13">
        <v>46252</v>
      </c>
      <c r="G10" s="13">
        <v>60980</v>
      </c>
      <c r="H10" s="13">
        <v>54609</v>
      </c>
      <c r="I10" s="13">
        <v>9877</v>
      </c>
      <c r="J10" s="13">
        <v>19454</v>
      </c>
      <c r="K10" s="11">
        <f>SUM(B10:J10)</f>
        <v>385337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238008</v>
      </c>
      <c r="C12" s="17">
        <f t="shared" si="3"/>
        <v>307853</v>
      </c>
      <c r="D12" s="17">
        <f t="shared" si="3"/>
        <v>304023</v>
      </c>
      <c r="E12" s="17">
        <f t="shared" si="3"/>
        <v>215247</v>
      </c>
      <c r="F12" s="17">
        <f t="shared" si="3"/>
        <v>283380</v>
      </c>
      <c r="G12" s="17">
        <f t="shared" si="3"/>
        <v>485050</v>
      </c>
      <c r="H12" s="17">
        <f t="shared" si="3"/>
        <v>229780</v>
      </c>
      <c r="I12" s="17">
        <f t="shared" si="3"/>
        <v>43787</v>
      </c>
      <c r="J12" s="17">
        <f t="shared" si="3"/>
        <v>125649</v>
      </c>
      <c r="K12" s="11">
        <f aca="true" t="shared" si="4" ref="K12:K27">SUM(B12:J12)</f>
        <v>2232777</v>
      </c>
    </row>
    <row r="13" spans="1:13" ht="17.25" customHeight="1">
      <c r="A13" s="14" t="s">
        <v>20</v>
      </c>
      <c r="B13" s="13">
        <v>116790</v>
      </c>
      <c r="C13" s="13">
        <v>162427</v>
      </c>
      <c r="D13" s="13">
        <v>163032</v>
      </c>
      <c r="E13" s="13">
        <v>112526</v>
      </c>
      <c r="F13" s="13">
        <v>146246</v>
      </c>
      <c r="G13" s="13">
        <v>234550</v>
      </c>
      <c r="H13" s="13">
        <v>109349</v>
      </c>
      <c r="I13" s="13">
        <v>25203</v>
      </c>
      <c r="J13" s="13">
        <v>67297</v>
      </c>
      <c r="K13" s="11">
        <f t="shared" si="4"/>
        <v>1137420</v>
      </c>
      <c r="L13" s="52"/>
      <c r="M13" s="53"/>
    </row>
    <row r="14" spans="1:12" ht="17.25" customHeight="1">
      <c r="A14" s="14" t="s">
        <v>21</v>
      </c>
      <c r="B14" s="13">
        <v>114368</v>
      </c>
      <c r="C14" s="13">
        <v>135575</v>
      </c>
      <c r="D14" s="13">
        <v>133489</v>
      </c>
      <c r="E14" s="13">
        <v>96280</v>
      </c>
      <c r="F14" s="13">
        <v>130512</v>
      </c>
      <c r="G14" s="13">
        <v>240159</v>
      </c>
      <c r="H14" s="13">
        <v>109343</v>
      </c>
      <c r="I14" s="13">
        <v>16761</v>
      </c>
      <c r="J14" s="13">
        <v>55863</v>
      </c>
      <c r="K14" s="11">
        <f t="shared" si="4"/>
        <v>1032350</v>
      </c>
      <c r="L14" s="52"/>
    </row>
    <row r="15" spans="1:11" ht="17.25" customHeight="1">
      <c r="A15" s="14" t="s">
        <v>22</v>
      </c>
      <c r="B15" s="13">
        <v>6850</v>
      </c>
      <c r="C15" s="13">
        <v>9851</v>
      </c>
      <c r="D15" s="13">
        <v>7502</v>
      </c>
      <c r="E15" s="13">
        <v>6441</v>
      </c>
      <c r="F15" s="13">
        <v>6622</v>
      </c>
      <c r="G15" s="13">
        <v>10341</v>
      </c>
      <c r="H15" s="13">
        <v>11088</v>
      </c>
      <c r="I15" s="13">
        <v>1823</v>
      </c>
      <c r="J15" s="13">
        <v>2489</v>
      </c>
      <c r="K15" s="11">
        <f t="shared" si="4"/>
        <v>63007</v>
      </c>
    </row>
    <row r="16" spans="1:11" ht="17.25" customHeight="1">
      <c r="A16" s="15" t="s">
        <v>95</v>
      </c>
      <c r="B16" s="13">
        <f>B17+B18+B19</f>
        <v>31950</v>
      </c>
      <c r="C16" s="13">
        <f aca="true" t="shared" si="5" ref="C16:J16">C17+C18+C19</f>
        <v>39325</v>
      </c>
      <c r="D16" s="13">
        <f t="shared" si="5"/>
        <v>39166</v>
      </c>
      <c r="E16" s="13">
        <f t="shared" si="5"/>
        <v>26862</v>
      </c>
      <c r="F16" s="13">
        <f t="shared" si="5"/>
        <v>43889</v>
      </c>
      <c r="G16" s="13">
        <f t="shared" si="5"/>
        <v>76691</v>
      </c>
      <c r="H16" s="13">
        <f t="shared" si="5"/>
        <v>28603</v>
      </c>
      <c r="I16" s="13">
        <f t="shared" si="5"/>
        <v>6541</v>
      </c>
      <c r="J16" s="13">
        <f t="shared" si="5"/>
        <v>16259</v>
      </c>
      <c r="K16" s="11">
        <f t="shared" si="4"/>
        <v>309286</v>
      </c>
    </row>
    <row r="17" spans="1:11" ht="17.25" customHeight="1">
      <c r="A17" s="14" t="s">
        <v>96</v>
      </c>
      <c r="B17" s="13">
        <v>25951</v>
      </c>
      <c r="C17" s="13">
        <v>33001</v>
      </c>
      <c r="D17" s="13">
        <v>31891</v>
      </c>
      <c r="E17" s="13">
        <v>21986</v>
      </c>
      <c r="F17" s="13">
        <v>36762</v>
      </c>
      <c r="G17" s="13">
        <v>63633</v>
      </c>
      <c r="H17" s="13">
        <v>24173</v>
      </c>
      <c r="I17" s="13">
        <v>5498</v>
      </c>
      <c r="J17" s="13">
        <v>13239</v>
      </c>
      <c r="K17" s="11">
        <f t="shared" si="4"/>
        <v>256134</v>
      </c>
    </row>
    <row r="18" spans="1:11" ht="17.25" customHeight="1">
      <c r="A18" s="14" t="s">
        <v>97</v>
      </c>
      <c r="B18" s="13">
        <v>5890</v>
      </c>
      <c r="C18" s="13">
        <v>6171</v>
      </c>
      <c r="D18" s="13">
        <v>7179</v>
      </c>
      <c r="E18" s="13">
        <v>4809</v>
      </c>
      <c r="F18" s="13">
        <v>7008</v>
      </c>
      <c r="G18" s="13">
        <v>12882</v>
      </c>
      <c r="H18" s="13">
        <v>4290</v>
      </c>
      <c r="I18" s="13">
        <v>1025</v>
      </c>
      <c r="J18" s="13">
        <v>2977</v>
      </c>
      <c r="K18" s="11">
        <f t="shared" si="4"/>
        <v>52231</v>
      </c>
    </row>
    <row r="19" spans="1:11" ht="17.25" customHeight="1">
      <c r="A19" s="14" t="s">
        <v>98</v>
      </c>
      <c r="B19" s="13">
        <v>109</v>
      </c>
      <c r="C19" s="13">
        <v>153</v>
      </c>
      <c r="D19" s="13">
        <v>96</v>
      </c>
      <c r="E19" s="13">
        <v>67</v>
      </c>
      <c r="F19" s="13">
        <v>119</v>
      </c>
      <c r="G19" s="13">
        <v>176</v>
      </c>
      <c r="H19" s="13">
        <v>140</v>
      </c>
      <c r="I19" s="13">
        <v>18</v>
      </c>
      <c r="J19" s="13">
        <v>43</v>
      </c>
      <c r="K19" s="11">
        <f t="shared" si="4"/>
        <v>921</v>
      </c>
    </row>
    <row r="20" spans="1:11" ht="17.25" customHeight="1">
      <c r="A20" s="16" t="s">
        <v>23</v>
      </c>
      <c r="B20" s="11">
        <f>+B21+B22+B23</f>
        <v>172553</v>
      </c>
      <c r="C20" s="11">
        <f aca="true" t="shared" si="6" ref="C20:J20">+C21+C22+C23</f>
        <v>193599</v>
      </c>
      <c r="D20" s="11">
        <f t="shared" si="6"/>
        <v>218494</v>
      </c>
      <c r="E20" s="11">
        <f t="shared" si="6"/>
        <v>137335</v>
      </c>
      <c r="F20" s="11">
        <f t="shared" si="6"/>
        <v>217992</v>
      </c>
      <c r="G20" s="11">
        <f t="shared" si="6"/>
        <v>403055</v>
      </c>
      <c r="H20" s="11">
        <f t="shared" si="6"/>
        <v>145103</v>
      </c>
      <c r="I20" s="11">
        <f t="shared" si="6"/>
        <v>34821</v>
      </c>
      <c r="J20" s="11">
        <f t="shared" si="6"/>
        <v>85487</v>
      </c>
      <c r="K20" s="11">
        <f t="shared" si="4"/>
        <v>1608439</v>
      </c>
    </row>
    <row r="21" spans="1:12" ht="17.25" customHeight="1">
      <c r="A21" s="12" t="s">
        <v>24</v>
      </c>
      <c r="B21" s="13">
        <v>93634</v>
      </c>
      <c r="C21" s="13">
        <v>116495</v>
      </c>
      <c r="D21" s="13">
        <v>131758</v>
      </c>
      <c r="E21" s="13">
        <v>81207</v>
      </c>
      <c r="F21" s="13">
        <v>125532</v>
      </c>
      <c r="G21" s="13">
        <v>213762</v>
      </c>
      <c r="H21" s="13">
        <v>83136</v>
      </c>
      <c r="I21" s="13">
        <v>22132</v>
      </c>
      <c r="J21" s="13">
        <v>50397</v>
      </c>
      <c r="K21" s="11">
        <f t="shared" si="4"/>
        <v>918053</v>
      </c>
      <c r="L21" s="52"/>
    </row>
    <row r="22" spans="1:12" ht="17.25" customHeight="1">
      <c r="A22" s="12" t="s">
        <v>25</v>
      </c>
      <c r="B22" s="13">
        <v>75734</v>
      </c>
      <c r="C22" s="13">
        <v>73450</v>
      </c>
      <c r="D22" s="13">
        <v>83416</v>
      </c>
      <c r="E22" s="13">
        <v>53749</v>
      </c>
      <c r="F22" s="13">
        <v>89654</v>
      </c>
      <c r="G22" s="13">
        <v>184221</v>
      </c>
      <c r="H22" s="13">
        <v>58219</v>
      </c>
      <c r="I22" s="13">
        <v>11951</v>
      </c>
      <c r="J22" s="13">
        <v>34062</v>
      </c>
      <c r="K22" s="11">
        <f t="shared" si="4"/>
        <v>664456</v>
      </c>
      <c r="L22" s="52"/>
    </row>
    <row r="23" spans="1:11" ht="17.25" customHeight="1">
      <c r="A23" s="12" t="s">
        <v>26</v>
      </c>
      <c r="B23" s="13">
        <v>3185</v>
      </c>
      <c r="C23" s="13">
        <v>3654</v>
      </c>
      <c r="D23" s="13">
        <v>3320</v>
      </c>
      <c r="E23" s="13">
        <v>2379</v>
      </c>
      <c r="F23" s="13">
        <v>2806</v>
      </c>
      <c r="G23" s="13">
        <v>5072</v>
      </c>
      <c r="H23" s="13">
        <v>3748</v>
      </c>
      <c r="I23" s="13">
        <v>738</v>
      </c>
      <c r="J23" s="13">
        <v>1028</v>
      </c>
      <c r="K23" s="11">
        <f t="shared" si="4"/>
        <v>25930</v>
      </c>
    </row>
    <row r="24" spans="1:11" ht="17.25" customHeight="1">
      <c r="A24" s="16" t="s">
        <v>27</v>
      </c>
      <c r="B24" s="13">
        <f>+B25+B26</f>
        <v>122132</v>
      </c>
      <c r="C24" s="13">
        <f aca="true" t="shared" si="7" ref="C24:J24">+C25+C26</f>
        <v>169433</v>
      </c>
      <c r="D24" s="13">
        <f t="shared" si="7"/>
        <v>185361</v>
      </c>
      <c r="E24" s="13">
        <f t="shared" si="7"/>
        <v>115198</v>
      </c>
      <c r="F24" s="13">
        <f t="shared" si="7"/>
        <v>140358</v>
      </c>
      <c r="G24" s="13">
        <f t="shared" si="7"/>
        <v>196094</v>
      </c>
      <c r="H24" s="13">
        <f t="shared" si="7"/>
        <v>93320</v>
      </c>
      <c r="I24" s="13">
        <f t="shared" si="7"/>
        <v>31605</v>
      </c>
      <c r="J24" s="13">
        <f t="shared" si="7"/>
        <v>81052</v>
      </c>
      <c r="K24" s="11">
        <f t="shared" si="4"/>
        <v>1134553</v>
      </c>
    </row>
    <row r="25" spans="1:12" ht="17.25" customHeight="1">
      <c r="A25" s="12" t="s">
        <v>130</v>
      </c>
      <c r="B25" s="13">
        <v>70598</v>
      </c>
      <c r="C25" s="13">
        <v>105908</v>
      </c>
      <c r="D25" s="13">
        <v>119100</v>
      </c>
      <c r="E25" s="13">
        <v>74030</v>
      </c>
      <c r="F25" s="13">
        <v>88288</v>
      </c>
      <c r="G25" s="13">
        <v>120304</v>
      </c>
      <c r="H25" s="13">
        <v>58020</v>
      </c>
      <c r="I25" s="13">
        <v>21680</v>
      </c>
      <c r="J25" s="13">
        <v>49405</v>
      </c>
      <c r="K25" s="11">
        <f t="shared" si="4"/>
        <v>707333</v>
      </c>
      <c r="L25" s="52"/>
    </row>
    <row r="26" spans="1:12" ht="17.25" customHeight="1">
      <c r="A26" s="12" t="s">
        <v>131</v>
      </c>
      <c r="B26" s="13">
        <v>51534</v>
      </c>
      <c r="C26" s="13">
        <v>63525</v>
      </c>
      <c r="D26" s="13">
        <v>66261</v>
      </c>
      <c r="E26" s="13">
        <v>41168</v>
      </c>
      <c r="F26" s="13">
        <v>52070</v>
      </c>
      <c r="G26" s="13">
        <v>75790</v>
      </c>
      <c r="H26" s="13">
        <v>35300</v>
      </c>
      <c r="I26" s="13">
        <v>9925</v>
      </c>
      <c r="J26" s="13">
        <v>31647</v>
      </c>
      <c r="K26" s="11">
        <f t="shared" si="4"/>
        <v>427220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9351</v>
      </c>
      <c r="I27" s="11">
        <v>0</v>
      </c>
      <c r="J27" s="11">
        <v>0</v>
      </c>
      <c r="K27" s="11">
        <f t="shared" si="4"/>
        <v>9351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8082.77</v>
      </c>
      <c r="I35" s="19">
        <v>0</v>
      </c>
      <c r="J35" s="19">
        <v>0</v>
      </c>
      <c r="K35" s="23">
        <f>SUM(B35:J35)</f>
        <v>8082.77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29461.94</v>
      </c>
      <c r="C39" s="23">
        <f aca="true" t="shared" si="9" ref="C39:J39">+C43+C40</f>
        <v>38812.24</v>
      </c>
      <c r="D39" s="23">
        <f t="shared" si="9"/>
        <v>42130.58</v>
      </c>
      <c r="E39" s="23">
        <f t="shared" si="9"/>
        <v>24516.43</v>
      </c>
      <c r="F39" s="23">
        <f t="shared" si="9"/>
        <v>36313.01</v>
      </c>
      <c r="G39" s="23">
        <f t="shared" si="9"/>
        <v>48618.060000000005</v>
      </c>
      <c r="H39" s="23">
        <f t="shared" si="9"/>
        <v>28478.61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251613.63</v>
      </c>
    </row>
    <row r="40" spans="1:11" ht="17.25" customHeight="1">
      <c r="A40" s="16" t="s">
        <v>38</v>
      </c>
      <c r="B40" s="23">
        <f>+B54</f>
        <v>25370.26</v>
      </c>
      <c r="C40" s="23">
        <f aca="true" t="shared" si="11" ref="C40:J40">+C54</f>
        <v>33038.52</v>
      </c>
      <c r="D40" s="23">
        <f t="shared" si="11"/>
        <v>35744.82</v>
      </c>
      <c r="E40" s="23">
        <f t="shared" si="11"/>
        <v>21071.03</v>
      </c>
      <c r="F40" s="23">
        <f t="shared" si="11"/>
        <v>31031.49</v>
      </c>
      <c r="G40" s="23">
        <f t="shared" si="11"/>
        <v>41187.98</v>
      </c>
      <c r="H40" s="23">
        <f t="shared" si="11"/>
        <v>24763.57</v>
      </c>
      <c r="I40" s="19">
        <f t="shared" si="11"/>
        <v>0</v>
      </c>
      <c r="J40" s="19">
        <f t="shared" si="11"/>
        <v>0</v>
      </c>
      <c r="K40" s="23">
        <f t="shared" si="10"/>
        <v>212207.67</v>
      </c>
    </row>
    <row r="41" spans="1:11" ht="17.25" customHeight="1">
      <c r="A41" s="12" t="s">
        <v>39</v>
      </c>
      <c r="B41" s="85">
        <v>910</v>
      </c>
      <c r="C41" s="85">
        <v>1237</v>
      </c>
      <c r="D41" s="85">
        <v>1361</v>
      </c>
      <c r="E41" s="85">
        <v>805</v>
      </c>
      <c r="F41" s="85">
        <v>1135</v>
      </c>
      <c r="G41" s="85">
        <v>1620</v>
      </c>
      <c r="H41" s="85">
        <v>861</v>
      </c>
      <c r="I41" s="19">
        <v>0</v>
      </c>
      <c r="J41" s="19">
        <v>0</v>
      </c>
      <c r="K41" s="85">
        <f t="shared" si="10"/>
        <v>7929</v>
      </c>
    </row>
    <row r="42" spans="1:11" ht="17.25" customHeight="1">
      <c r="A42" s="12" t="s">
        <v>40</v>
      </c>
      <c r="B42" s="23">
        <f>ROUND(B40/B41,2)</f>
        <v>27.88</v>
      </c>
      <c r="C42" s="23">
        <f>ROUND(C40/C41,2)</f>
        <v>26.71</v>
      </c>
      <c r="D42" s="23">
        <f>ROUND(D40/D41,2)</f>
        <v>26.26</v>
      </c>
      <c r="E42" s="23">
        <f>ROUND(E40/E41,2)</f>
        <v>26.18</v>
      </c>
      <c r="F42" s="23">
        <f>ROUND(F40/F41,2)</f>
        <v>27.34</v>
      </c>
      <c r="G42" s="23">
        <f>ROUND(G40/G41,2)</f>
        <v>25.42</v>
      </c>
      <c r="H42" s="23">
        <f>ROUND(H40/H41,2)</f>
        <v>28.76</v>
      </c>
      <c r="I42" s="19">
        <v>0</v>
      </c>
      <c r="J42" s="19">
        <v>0</v>
      </c>
      <c r="K42" s="23">
        <f>ROUND(K40/K41,2)</f>
        <v>26.76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2" ref="D43:J43">ROUND(D44*D45,2)</f>
        <v>6385.76</v>
      </c>
      <c r="E43" s="63">
        <f t="shared" si="12"/>
        <v>3445.4</v>
      </c>
      <c r="F43" s="63">
        <f t="shared" si="12"/>
        <v>5281.52</v>
      </c>
      <c r="G43" s="63">
        <f t="shared" si="12"/>
        <v>7430.08</v>
      </c>
      <c r="H43" s="63">
        <f t="shared" si="12"/>
        <v>3715.04</v>
      </c>
      <c r="I43" s="63">
        <f t="shared" si="12"/>
        <v>1065.72</v>
      </c>
      <c r="J43" s="63">
        <f t="shared" si="12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1734678.43</v>
      </c>
      <c r="C47" s="22">
        <f aca="true" t="shared" si="13" ref="C47:H47">+C48+C57</f>
        <v>2450611.32</v>
      </c>
      <c r="D47" s="22">
        <f t="shared" si="13"/>
        <v>2858819.4299999992</v>
      </c>
      <c r="E47" s="22">
        <f t="shared" si="13"/>
        <v>1634874.3799999997</v>
      </c>
      <c r="F47" s="22">
        <f t="shared" si="13"/>
        <v>2212198.1300000004</v>
      </c>
      <c r="G47" s="22">
        <f t="shared" si="13"/>
        <v>3110345.93</v>
      </c>
      <c r="H47" s="22">
        <f t="shared" si="13"/>
        <v>1652247.44</v>
      </c>
      <c r="I47" s="22">
        <f>+I48+I57</f>
        <v>640716.89</v>
      </c>
      <c r="J47" s="22">
        <f>+J48+J57</f>
        <v>999171.8</v>
      </c>
      <c r="K47" s="22">
        <f>SUM(B47:J47)</f>
        <v>17293663.75</v>
      </c>
    </row>
    <row r="48" spans="1:11" ht="17.25" customHeight="1">
      <c r="A48" s="16" t="s">
        <v>113</v>
      </c>
      <c r="B48" s="23">
        <f>SUM(B49:B56)</f>
        <v>1716013.21</v>
      </c>
      <c r="C48" s="23">
        <f aca="true" t="shared" si="14" ref="C48:J48">SUM(C49:C56)</f>
        <v>2427133.48</v>
      </c>
      <c r="D48" s="23">
        <f t="shared" si="14"/>
        <v>2833396.8999999994</v>
      </c>
      <c r="E48" s="23">
        <f t="shared" si="14"/>
        <v>1612484.4899999998</v>
      </c>
      <c r="F48" s="23">
        <f t="shared" si="14"/>
        <v>2188672.4400000004</v>
      </c>
      <c r="G48" s="23">
        <f t="shared" si="14"/>
        <v>3080810.66</v>
      </c>
      <c r="H48" s="23">
        <f t="shared" si="14"/>
        <v>1632221.04</v>
      </c>
      <c r="I48" s="23">
        <f t="shared" si="14"/>
        <v>640716.89</v>
      </c>
      <c r="J48" s="23">
        <f t="shared" si="14"/>
        <v>985165.87</v>
      </c>
      <c r="K48" s="23">
        <f aca="true" t="shared" si="15" ref="K48:K57">SUM(B48:J48)</f>
        <v>17116614.98</v>
      </c>
    </row>
    <row r="49" spans="1:11" ht="17.25" customHeight="1">
      <c r="A49" s="34" t="s">
        <v>44</v>
      </c>
      <c r="B49" s="23">
        <f aca="true" t="shared" si="16" ref="B49:H49">ROUND(B30*B7,2)</f>
        <v>1689470.02</v>
      </c>
      <c r="C49" s="23">
        <f t="shared" si="16"/>
        <v>2386786.65</v>
      </c>
      <c r="D49" s="23">
        <f t="shared" si="16"/>
        <v>2795260.01</v>
      </c>
      <c r="E49" s="23">
        <f t="shared" si="16"/>
        <v>1590415.67</v>
      </c>
      <c r="F49" s="23">
        <f t="shared" si="16"/>
        <v>2155799.22</v>
      </c>
      <c r="G49" s="23">
        <f t="shared" si="16"/>
        <v>3036957.89</v>
      </c>
      <c r="H49" s="23">
        <f t="shared" si="16"/>
        <v>1598239.18</v>
      </c>
      <c r="I49" s="23">
        <f>ROUND(I30*I7,2)</f>
        <v>639651.17</v>
      </c>
      <c r="J49" s="23">
        <f>ROUND(J30*J7,2)</f>
        <v>982948.83</v>
      </c>
      <c r="K49" s="23">
        <f t="shared" si="15"/>
        <v>16875528.64</v>
      </c>
    </row>
    <row r="50" spans="1:11" ht="17.25" customHeight="1">
      <c r="A50" s="34" t="s">
        <v>45</v>
      </c>
      <c r="B50" s="19">
        <v>0</v>
      </c>
      <c r="C50" s="23">
        <f>ROUND(C31*C7,2)</f>
        <v>5305.31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5"/>
        <v>5305.31</v>
      </c>
    </row>
    <row r="51" spans="1:11" ht="17.25" customHeight="1">
      <c r="A51" s="66" t="s">
        <v>106</v>
      </c>
      <c r="B51" s="67">
        <f aca="true" t="shared" si="17" ref="B51:H51">ROUND(B32*B7,2)</f>
        <v>-2918.75</v>
      </c>
      <c r="C51" s="67">
        <f t="shared" si="17"/>
        <v>-3770.72</v>
      </c>
      <c r="D51" s="67">
        <f t="shared" si="17"/>
        <v>-3993.69</v>
      </c>
      <c r="E51" s="67">
        <f t="shared" si="17"/>
        <v>-2447.61</v>
      </c>
      <c r="F51" s="67">
        <f t="shared" si="17"/>
        <v>-3439.79</v>
      </c>
      <c r="G51" s="67">
        <f t="shared" si="17"/>
        <v>-4765.29</v>
      </c>
      <c r="H51" s="67">
        <f t="shared" si="17"/>
        <v>-2579.52</v>
      </c>
      <c r="I51" s="19">
        <v>0</v>
      </c>
      <c r="J51" s="19">
        <v>0</v>
      </c>
      <c r="K51" s="67">
        <f>SUM(B51:J51)</f>
        <v>-23915.370000000003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5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8082.77</v>
      </c>
      <c r="I53" s="31">
        <f>+I35</f>
        <v>0</v>
      </c>
      <c r="J53" s="31">
        <f>+J35</f>
        <v>0</v>
      </c>
      <c r="K53" s="23">
        <f t="shared" si="15"/>
        <v>8082.77</v>
      </c>
    </row>
    <row r="54" spans="1:11" ht="17.25" customHeight="1">
      <c r="A54" s="12" t="s">
        <v>48</v>
      </c>
      <c r="B54" s="19">
        <v>25370.26</v>
      </c>
      <c r="C54" s="19">
        <v>33038.52</v>
      </c>
      <c r="D54" s="19">
        <v>35744.82</v>
      </c>
      <c r="E54" s="19">
        <v>21071.03</v>
      </c>
      <c r="F54" s="19">
        <v>31031.49</v>
      </c>
      <c r="G54" s="19">
        <v>41187.98</v>
      </c>
      <c r="H54" s="19">
        <v>24763.57</v>
      </c>
      <c r="I54" s="19">
        <v>0</v>
      </c>
      <c r="J54" s="19">
        <v>0</v>
      </c>
      <c r="K54" s="19">
        <f t="shared" si="15"/>
        <v>212207.67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5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5"/>
        <v>0</v>
      </c>
    </row>
    <row r="57" spans="1:11" ht="17.25" customHeight="1">
      <c r="A57" s="16" t="s">
        <v>50</v>
      </c>
      <c r="B57" s="36">
        <v>18665.22</v>
      </c>
      <c r="C57" s="36">
        <v>23477.84</v>
      </c>
      <c r="D57" s="36">
        <v>25422.53</v>
      </c>
      <c r="E57" s="36">
        <v>22389.89</v>
      </c>
      <c r="F57" s="36">
        <v>23525.69</v>
      </c>
      <c r="G57" s="36">
        <v>29535.27</v>
      </c>
      <c r="H57" s="36">
        <v>20026.4</v>
      </c>
      <c r="I57" s="19">
        <v>0</v>
      </c>
      <c r="J57" s="36">
        <v>14005.93</v>
      </c>
      <c r="K57" s="36">
        <f t="shared" si="15"/>
        <v>177048.77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8" ref="B61:J61">+B62+B69+B101+B102</f>
        <v>-226641.81000000003</v>
      </c>
      <c r="C61" s="35">
        <f t="shared" si="18"/>
        <v>-254862.37</v>
      </c>
      <c r="D61" s="35">
        <f t="shared" si="18"/>
        <v>-243347.31</v>
      </c>
      <c r="E61" s="35">
        <f t="shared" si="18"/>
        <v>-271906.38</v>
      </c>
      <c r="F61" s="35">
        <f t="shared" si="18"/>
        <v>-272114.59</v>
      </c>
      <c r="G61" s="35">
        <f t="shared" si="18"/>
        <v>-320415.4</v>
      </c>
      <c r="H61" s="35">
        <f t="shared" si="18"/>
        <v>-224219.76</v>
      </c>
      <c r="I61" s="35">
        <f t="shared" si="18"/>
        <v>-90752.81000000001</v>
      </c>
      <c r="J61" s="35">
        <f t="shared" si="18"/>
        <v>-86032.42</v>
      </c>
      <c r="K61" s="35">
        <f>SUM(B61:J61)</f>
        <v>-1990292.8499999999</v>
      </c>
    </row>
    <row r="62" spans="1:11" ht="18.75" customHeight="1">
      <c r="A62" s="16" t="s">
        <v>75</v>
      </c>
      <c r="B62" s="35">
        <f aca="true" t="shared" si="19" ref="B62:J62">B63+B64+B65+B66+B67+B68</f>
        <v>-209712.37000000002</v>
      </c>
      <c r="C62" s="35">
        <f t="shared" si="19"/>
        <v>-230209.63</v>
      </c>
      <c r="D62" s="35">
        <f t="shared" si="19"/>
        <v>-217926.35</v>
      </c>
      <c r="E62" s="35">
        <f t="shared" si="19"/>
        <v>-255614.16</v>
      </c>
      <c r="F62" s="35">
        <f t="shared" si="19"/>
        <v>-249304.27000000002</v>
      </c>
      <c r="G62" s="35">
        <f t="shared" si="19"/>
        <v>-285792.14</v>
      </c>
      <c r="H62" s="35">
        <f t="shared" si="19"/>
        <v>-207514.2</v>
      </c>
      <c r="I62" s="35">
        <f t="shared" si="19"/>
        <v>-37532.6</v>
      </c>
      <c r="J62" s="35">
        <f t="shared" si="19"/>
        <v>-73925.2</v>
      </c>
      <c r="K62" s="35">
        <f aca="true" t="shared" si="20" ref="K62:K91">SUM(B62:J62)</f>
        <v>-1767530.92</v>
      </c>
    </row>
    <row r="63" spans="1:11" ht="18.75" customHeight="1">
      <c r="A63" s="12" t="s">
        <v>76</v>
      </c>
      <c r="B63" s="35">
        <f>-ROUND(B9*$D$3,2)</f>
        <v>-165034</v>
      </c>
      <c r="C63" s="35">
        <f aca="true" t="shared" si="21" ref="C63:J63">-ROUND(C9*$D$3,2)</f>
        <v>-225431.2</v>
      </c>
      <c r="D63" s="35">
        <f t="shared" si="21"/>
        <v>-196433.4</v>
      </c>
      <c r="E63" s="35">
        <f t="shared" si="21"/>
        <v>-150928.4</v>
      </c>
      <c r="F63" s="35">
        <f t="shared" si="21"/>
        <v>-175757.6</v>
      </c>
      <c r="G63" s="35">
        <f t="shared" si="21"/>
        <v>-231724</v>
      </c>
      <c r="H63" s="35">
        <f t="shared" si="21"/>
        <v>-207514.2</v>
      </c>
      <c r="I63" s="35">
        <f t="shared" si="21"/>
        <v>-37532.6</v>
      </c>
      <c r="J63" s="35">
        <f t="shared" si="21"/>
        <v>-73925.2</v>
      </c>
      <c r="K63" s="35">
        <f t="shared" si="20"/>
        <v>-1464280.6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-710.6</v>
      </c>
      <c r="C65" s="35">
        <v>-83.6</v>
      </c>
      <c r="D65" s="35">
        <v>-159.6</v>
      </c>
      <c r="E65" s="35">
        <v>-714.4</v>
      </c>
      <c r="F65" s="35">
        <v>-395.2</v>
      </c>
      <c r="G65" s="35">
        <v>-243.2</v>
      </c>
      <c r="H65" s="19">
        <v>0</v>
      </c>
      <c r="I65" s="19">
        <v>0</v>
      </c>
      <c r="J65" s="19">
        <v>0</v>
      </c>
      <c r="K65" s="35">
        <f t="shared" si="20"/>
        <v>-2306.6</v>
      </c>
    </row>
    <row r="66" spans="1:11" ht="18.75" customHeight="1">
      <c r="A66" s="12" t="s">
        <v>107</v>
      </c>
      <c r="B66" s="35">
        <v>-9021.2</v>
      </c>
      <c r="C66" s="35">
        <v>-2226.8</v>
      </c>
      <c r="D66" s="35">
        <v>-2819.6</v>
      </c>
      <c r="E66" s="35">
        <v>-5164.2</v>
      </c>
      <c r="F66" s="35">
        <v>-3218.6</v>
      </c>
      <c r="G66" s="35">
        <v>-3484.6</v>
      </c>
      <c r="H66" s="19">
        <v>0</v>
      </c>
      <c r="I66" s="19">
        <v>0</v>
      </c>
      <c r="J66" s="19">
        <v>0</v>
      </c>
      <c r="K66" s="35">
        <f t="shared" si="20"/>
        <v>-25934.999999999996</v>
      </c>
    </row>
    <row r="67" spans="1:11" ht="18.75" customHeight="1">
      <c r="A67" s="12" t="s">
        <v>53</v>
      </c>
      <c r="B67" s="35">
        <v>-34946.57</v>
      </c>
      <c r="C67" s="35">
        <v>-2468.03</v>
      </c>
      <c r="D67" s="35">
        <v>-18513.75</v>
      </c>
      <c r="E67" s="35">
        <v>-98807.16</v>
      </c>
      <c r="F67" s="35">
        <v>-69932.87</v>
      </c>
      <c r="G67" s="35">
        <v>-50340.34</v>
      </c>
      <c r="H67" s="19">
        <v>0</v>
      </c>
      <c r="I67" s="19">
        <v>0</v>
      </c>
      <c r="J67" s="19">
        <v>0</v>
      </c>
      <c r="K67" s="35">
        <f t="shared" si="20"/>
        <v>-275008.72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67">
        <f aca="true" t="shared" si="22" ref="B69:J69">SUM(B70:B99)</f>
        <v>-16929.44</v>
      </c>
      <c r="C69" s="67">
        <f t="shared" si="22"/>
        <v>-24652.74</v>
      </c>
      <c r="D69" s="67">
        <f t="shared" si="22"/>
        <v>-25420.96</v>
      </c>
      <c r="E69" s="67">
        <f t="shared" si="22"/>
        <v>-16292.22</v>
      </c>
      <c r="F69" s="67">
        <f t="shared" si="22"/>
        <v>-22810.32</v>
      </c>
      <c r="G69" s="67">
        <f t="shared" si="22"/>
        <v>-34623.26</v>
      </c>
      <c r="H69" s="67">
        <f t="shared" si="22"/>
        <v>-16705.56</v>
      </c>
      <c r="I69" s="67">
        <f t="shared" si="22"/>
        <v>-68392.07</v>
      </c>
      <c r="J69" s="67">
        <f t="shared" si="22"/>
        <v>-12107.22</v>
      </c>
      <c r="K69" s="67">
        <f t="shared" si="20"/>
        <v>-237933.79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20"/>
        <v>0</v>
      </c>
    </row>
    <row r="71" spans="1:11" ht="18.75" customHeight="1">
      <c r="A71" s="12" t="s">
        <v>56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20"/>
        <v>-88.71000000000001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-1182.14</v>
      </c>
      <c r="E72" s="19">
        <v>0</v>
      </c>
      <c r="F72" s="35">
        <v>-421.43</v>
      </c>
      <c r="G72" s="19">
        <v>0</v>
      </c>
      <c r="H72" s="19">
        <v>0</v>
      </c>
      <c r="I72" s="47">
        <v>-2519.29</v>
      </c>
      <c r="J72" s="19">
        <v>0</v>
      </c>
      <c r="K72" s="67">
        <f t="shared" si="20"/>
        <v>-4122.860000000001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20"/>
        <v>-60000</v>
      </c>
    </row>
    <row r="74" spans="1:11" ht="18.75" customHeight="1">
      <c r="A74" s="34" t="s">
        <v>59</v>
      </c>
      <c r="B74" s="35">
        <v>-16929.44</v>
      </c>
      <c r="C74" s="35">
        <v>-24576.11</v>
      </c>
      <c r="D74" s="35">
        <v>-23232.78</v>
      </c>
      <c r="E74" s="35">
        <v>-16292.22</v>
      </c>
      <c r="F74" s="35">
        <v>-22388.89</v>
      </c>
      <c r="G74" s="35">
        <v>-34117.22</v>
      </c>
      <c r="H74" s="35">
        <v>-16705.56</v>
      </c>
      <c r="I74" s="35">
        <v>-5872.78</v>
      </c>
      <c r="J74" s="35">
        <v>-12107.22</v>
      </c>
      <c r="K74" s="67">
        <f t="shared" si="20"/>
        <v>-172222.22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20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20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20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20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20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20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20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-500</v>
      </c>
      <c r="H84" s="19">
        <v>0</v>
      </c>
      <c r="I84" s="19">
        <v>0</v>
      </c>
      <c r="J84" s="19">
        <v>0</v>
      </c>
      <c r="K84" s="67">
        <f t="shared" si="20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20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20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20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20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20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20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20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129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48">
        <v>15171.86</v>
      </c>
      <c r="J101" s="19">
        <v>0</v>
      </c>
      <c r="K101" s="48">
        <f>SUM(B101:J101)</f>
        <v>15171.86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3" ref="B104:H104">+B105+B106</f>
        <v>1508036.6199999999</v>
      </c>
      <c r="C104" s="24">
        <f t="shared" si="23"/>
        <v>2195748.9499999997</v>
      </c>
      <c r="D104" s="24">
        <f t="shared" si="23"/>
        <v>2615472.119999999</v>
      </c>
      <c r="E104" s="24">
        <f t="shared" si="23"/>
        <v>1362967.9999999998</v>
      </c>
      <c r="F104" s="24">
        <f t="shared" si="23"/>
        <v>1940083.5400000003</v>
      </c>
      <c r="G104" s="24">
        <f t="shared" si="23"/>
        <v>2789930.5300000003</v>
      </c>
      <c r="H104" s="24">
        <f t="shared" si="23"/>
        <v>1428027.68</v>
      </c>
      <c r="I104" s="24">
        <f>+I105+I106</f>
        <v>549964.08</v>
      </c>
      <c r="J104" s="24">
        <f>+J105+J106</f>
        <v>913139.3800000001</v>
      </c>
      <c r="K104" s="48">
        <f>SUM(B104:J104)</f>
        <v>15303370.899999999</v>
      </c>
      <c r="L104" s="54"/>
    </row>
    <row r="105" spans="1:12" ht="18" customHeight="1">
      <c r="A105" s="16" t="s">
        <v>83</v>
      </c>
      <c r="B105" s="24">
        <f aca="true" t="shared" si="24" ref="B105:J105">+B48+B62+B69+B101</f>
        <v>1489371.4</v>
      </c>
      <c r="C105" s="24">
        <f t="shared" si="24"/>
        <v>2172271.11</v>
      </c>
      <c r="D105" s="24">
        <f t="shared" si="24"/>
        <v>2590049.5899999994</v>
      </c>
      <c r="E105" s="24">
        <f t="shared" si="24"/>
        <v>1340578.1099999999</v>
      </c>
      <c r="F105" s="24">
        <f t="shared" si="24"/>
        <v>1916557.8500000003</v>
      </c>
      <c r="G105" s="24">
        <f t="shared" si="24"/>
        <v>2760395.2600000002</v>
      </c>
      <c r="H105" s="24">
        <f t="shared" si="24"/>
        <v>1408001.28</v>
      </c>
      <c r="I105" s="24">
        <f t="shared" si="24"/>
        <v>549964.08</v>
      </c>
      <c r="J105" s="24">
        <f t="shared" si="24"/>
        <v>899133.4500000001</v>
      </c>
      <c r="K105" s="48">
        <f>SUM(B105:J105)</f>
        <v>15126322.129999997</v>
      </c>
      <c r="L105" s="54"/>
    </row>
    <row r="106" spans="1:11" ht="18.75" customHeight="1">
      <c r="A106" s="16" t="s">
        <v>101</v>
      </c>
      <c r="B106" s="24">
        <f aca="true" t="shared" si="25" ref="B106:J106">IF(+B57+B102+B107&lt;0,0,(B57+B102+B107))</f>
        <v>18665.22</v>
      </c>
      <c r="C106" s="24">
        <f t="shared" si="25"/>
        <v>23477.84</v>
      </c>
      <c r="D106" s="24">
        <f t="shared" si="25"/>
        <v>25422.53</v>
      </c>
      <c r="E106" s="24">
        <f t="shared" si="25"/>
        <v>22389.89</v>
      </c>
      <c r="F106" s="24">
        <f t="shared" si="25"/>
        <v>23525.69</v>
      </c>
      <c r="G106" s="24">
        <f t="shared" si="25"/>
        <v>29535.27</v>
      </c>
      <c r="H106" s="24">
        <f t="shared" si="25"/>
        <v>20026.4</v>
      </c>
      <c r="I106" s="19">
        <f t="shared" si="25"/>
        <v>0</v>
      </c>
      <c r="J106" s="24">
        <f t="shared" si="25"/>
        <v>14005.93</v>
      </c>
      <c r="K106" s="48">
        <f>SUM(B106:J106)</f>
        <v>177048.77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15303370.879999999</v>
      </c>
      <c r="L112" s="54"/>
    </row>
    <row r="113" spans="1:11" ht="18.75" customHeight="1">
      <c r="A113" s="26" t="s">
        <v>71</v>
      </c>
      <c r="B113" s="27">
        <v>194856.99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194856.99</v>
      </c>
    </row>
    <row r="114" spans="1:11" ht="18.75" customHeight="1">
      <c r="A114" s="26" t="s">
        <v>72</v>
      </c>
      <c r="B114" s="27">
        <v>1313179.63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6" ref="K114:K130">SUM(B114:J114)</f>
        <v>1313179.63</v>
      </c>
    </row>
    <row r="115" spans="1:11" ht="18.75" customHeight="1">
      <c r="A115" s="26" t="s">
        <v>73</v>
      </c>
      <c r="B115" s="40">
        <v>0</v>
      </c>
      <c r="C115" s="27">
        <f>+C104</f>
        <v>2195748.9499999997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6"/>
        <v>2195748.9499999997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2615472.119999999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6"/>
        <v>2615472.119999999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1362967.9999999998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6"/>
        <v>1362967.9999999998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373512.82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6"/>
        <v>373512.82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694723.05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6"/>
        <v>694723.05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96600.01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6"/>
        <v>96600.01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775247.65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6"/>
        <v>775247.65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824766.06</v>
      </c>
      <c r="H122" s="40">
        <v>0</v>
      </c>
      <c r="I122" s="40">
        <v>0</v>
      </c>
      <c r="J122" s="40">
        <v>0</v>
      </c>
      <c r="K122" s="41">
        <f t="shared" si="26"/>
        <v>824766.06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64477.26</v>
      </c>
      <c r="H123" s="40">
        <v>0</v>
      </c>
      <c r="I123" s="40">
        <v>0</v>
      </c>
      <c r="J123" s="40">
        <v>0</v>
      </c>
      <c r="K123" s="41">
        <f t="shared" si="26"/>
        <v>64477.26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399201</v>
      </c>
      <c r="H124" s="40">
        <v>0</v>
      </c>
      <c r="I124" s="40">
        <v>0</v>
      </c>
      <c r="J124" s="40">
        <v>0</v>
      </c>
      <c r="K124" s="41">
        <f t="shared" si="26"/>
        <v>399201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394013.2</v>
      </c>
      <c r="H125" s="40">
        <v>0</v>
      </c>
      <c r="I125" s="40">
        <v>0</v>
      </c>
      <c r="J125" s="40">
        <v>0</v>
      </c>
      <c r="K125" s="41">
        <f t="shared" si="26"/>
        <v>394013.2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1107473</v>
      </c>
      <c r="H126" s="40">
        <v>0</v>
      </c>
      <c r="I126" s="40">
        <v>0</v>
      </c>
      <c r="J126" s="40">
        <v>0</v>
      </c>
      <c r="K126" s="41">
        <f t="shared" si="26"/>
        <v>1107473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505936.34</v>
      </c>
      <c r="I127" s="40">
        <v>0</v>
      </c>
      <c r="J127" s="40">
        <v>0</v>
      </c>
      <c r="K127" s="41">
        <f t="shared" si="26"/>
        <v>505936.34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922091.34</v>
      </c>
      <c r="I128" s="40">
        <v>0</v>
      </c>
      <c r="J128" s="40">
        <v>0</v>
      </c>
      <c r="K128" s="41">
        <f t="shared" si="26"/>
        <v>922091.34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549964.08</v>
      </c>
      <c r="J129" s="40">
        <v>0</v>
      </c>
      <c r="K129" s="41">
        <f t="shared" si="26"/>
        <v>549964.08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913139.38</v>
      </c>
      <c r="K130" s="44">
        <f t="shared" si="26"/>
        <v>913139.38</v>
      </c>
    </row>
    <row r="131" spans="1:11" ht="18.75" customHeight="1">
      <c r="A131" s="86" t="s">
        <v>134</v>
      </c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2017-02-23T22:03:54Z</dcterms:modified>
  <cp:category/>
  <cp:version/>
  <cp:contentType/>
  <cp:contentStatus/>
</cp:coreProperties>
</file>