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<sst xmlns="http://schemas.openxmlformats.org/spreadsheetml/2006/main" count="134" uniqueCount="134">
  <si>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</si>
  <si>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</si>
  <si>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</si>
  <si>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</si>
  <si>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</si>
  <si>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</si>
  <si>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</si>
  <si>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</si>
  <si>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</si>
  <si>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</si>
  <si>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</si>
  <si>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</si>
  <si>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</si>
  <si>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</si>
  <si>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</si>
  <si>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</si>
  <si>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</si>
  <si>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</si>
  <si>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</si>
  <si>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</si>
  <si>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</si>
  <si>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</si>
  <si>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</si>
  <si>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</si>
  <si>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</si>
  <si>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</si>
  <si>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</si>
  <si>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</si>
  <si>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</si>
  <si>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</si>
  <si>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</si>
  <si>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</si>
  <si>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</si>
  <si>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</si>
  <si>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</si>
  <si>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</si>
  <si>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</si>
  <si>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</si>
  <si>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</si>
  <si>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</si>
  <si>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</si>
  <si>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</si>
  <si>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</si>
  <si>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</si>
  <si>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</si>
  <si>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</si>
  <si>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</si>
  <si>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</si>
  <si>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</si>
  <si>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</si>
  <si>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</si>
  <si>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</si>
  <si>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</si>
  <si>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</si>
  <si>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</si>
  <si>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</si>
  <si>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</si>
  <si>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</si>
  <si>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</si>
  <si>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</si>
  <si>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</si>
  <si>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</si>
  <si>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</si>
  <si>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</si>
  <si>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</si>
  <si>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</si>
  <si>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</si>
  <si>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</si>
  <si>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</si>
  <si>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</si>
  <si>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</si>
  <si>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</si>
  <si>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</si>
  <si>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</si>
  <si>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</si>
  <si>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</si>
  <si>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</si>
  <si>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</si>
  <si>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</si>
  <si>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</si>
  <si>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</si>
  <si>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</si>
  <si>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</si>
  <si>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</si>
  <si>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</si>
  <si>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</si>
  <si>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</si>
  <si>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</si>
  <si>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</si>
  <si>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</si>
  <si>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</si>
  <si>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</si>
  <si>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</si>
  <si>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</si>
  <si>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</si>
  <si>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</si>
  <si>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</si>
  <si>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</si>
  <si>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</si>
  <si>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</si>
  <si>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</si>
  <si>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</si>
  <si>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</si>
  <si>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</si>
  <si>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</si>
  <si>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</si>
  <si>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</si>
  <si>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</si>
  <si>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</si>
  <si>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</si>
  <si>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</si>
  <si>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</si>
  <si>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</si>
  <si>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</si>
  <si>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</si>
  <si>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</si>
  <si>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</si>
  <si>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</si>
  <si>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</si>
  <si>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</si>
  <si>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</si>
  <si>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</si>
  <si>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</si>
  <si>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</si>
  <si>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</si>
  <si>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</si>
  <si>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</si>
  <si>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</si>
  <si>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</si>
  <si>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</si>
  <si>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</si>
  <si>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</si>
  <si>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</si>
  <si>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12/02/17 - VENCIMENTO 23/02/17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</si>
</sst>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179539</v>
      </c>
      <c r="C7" s="9">
        <f t="shared" si="0"/>
        <v>246547</v>
      </c>
      <c r="D7" s="9">
        <f t="shared" si="0"/>
        <v>258770</v>
      </c>
      <c r="E7" s="9">
        <f t="shared" si="0"/>
        <v>143950</v>
      </c>
      <c r="F7" s="9">
        <f t="shared" si="0"/>
        <v>242772</v>
      </c>
      <c r="G7" s="9">
        <f t="shared" si="0"/>
        <v>410638</v>
      </c>
      <c r="H7" s="9">
        <f t="shared" si="0"/>
        <v>147026</v>
      </c>
      <c r="I7" s="9">
        <f t="shared" si="0"/>
        <v>28070</v>
      </c>
      <c r="J7" s="9">
        <f t="shared" si="0"/>
        <v>121920</v>
      </c>
      <c r="K7" s="9">
        <f t="shared" si="0"/>
        <v>1779232</v>
      </c>
      <c r="L7" s="52"/>
    </row>
    <row r="8" spans="1:11" ht="17.25" customHeight="1">
      <c r="A8" s="10" t="s">
        <v>99</v>
      </c>
      <c r="B8" s="11">
        <f>B9+B12+B16</f>
        <v>90409</v>
      </c>
      <c r="C8" s="11">
        <f aca="true" t="shared" si="1" ref="C8:J8">C9+C12+C16</f>
        <v>131289</v>
      </c>
      <c r="D8" s="11">
        <f t="shared" si="1"/>
        <v>127633</v>
      </c>
      <c r="E8" s="11">
        <f t="shared" si="1"/>
        <v>76270</v>
      </c>
      <c r="F8" s="11">
        <f t="shared" si="1"/>
        <v>121244</v>
      </c>
      <c r="G8" s="11">
        <f t="shared" si="1"/>
        <v>207752</v>
      </c>
      <c r="H8" s="11">
        <f t="shared" si="1"/>
        <v>84299</v>
      </c>
      <c r="I8" s="11">
        <f t="shared" si="1"/>
        <v>12783</v>
      </c>
      <c r="J8" s="11">
        <f t="shared" si="1"/>
        <v>61017</v>
      </c>
      <c r="K8" s="11">
        <f>SUM(B8:J8)</f>
        <v>912696</v>
      </c>
    </row>
    <row r="9" spans="1:11" ht="17.25" customHeight="1">
      <c r="A9" s="15" t="s">
        <v>17</v>
      </c>
      <c r="B9" s="13">
        <f>+B10+B11</f>
        <v>17998</v>
      </c>
      <c r="C9" s="13">
        <f aca="true" t="shared" si="2" ref="C9:J9">+C10+C11</f>
        <v>27515</v>
      </c>
      <c r="D9" s="13">
        <f t="shared" si="2"/>
        <v>24788</v>
      </c>
      <c r="E9" s="13">
        <f t="shared" si="2"/>
        <v>15157</v>
      </c>
      <c r="F9" s="13">
        <f t="shared" si="2"/>
        <v>21301</v>
      </c>
      <c r="G9" s="13">
        <f t="shared" si="2"/>
        <v>28632</v>
      </c>
      <c r="H9" s="13">
        <f t="shared" si="2"/>
        <v>18243</v>
      </c>
      <c r="I9" s="13">
        <f t="shared" si="2"/>
        <v>3031</v>
      </c>
      <c r="J9" s="13">
        <f t="shared" si="2"/>
        <v>11158</v>
      </c>
      <c r="K9" s="11">
        <f>SUM(B9:J9)</f>
        <v>167823</v>
      </c>
    </row>
    <row r="10" spans="1:11" ht="17.25" customHeight="1">
      <c r="A10" s="29" t="s">
        <v>18</v>
      </c>
      <c r="B10" s="13">
        <v>17998</v>
      </c>
      <c r="C10" s="13">
        <v>27515</v>
      </c>
      <c r="D10" s="13">
        <v>24788</v>
      </c>
      <c r="E10" s="13">
        <v>15157</v>
      </c>
      <c r="F10" s="13">
        <v>21301</v>
      </c>
      <c r="G10" s="13">
        <v>28632</v>
      </c>
      <c r="H10" s="13">
        <v>18243</v>
      </c>
      <c r="I10" s="13">
        <v>3031</v>
      </c>
      <c r="J10" s="13">
        <v>11158</v>
      </c>
      <c r="K10" s="11">
        <f>SUM(B10:J10)</f>
        <v>167823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61769</v>
      </c>
      <c r="C12" s="17">
        <f t="shared" si="3"/>
        <v>89959</v>
      </c>
      <c r="D12" s="17">
        <f t="shared" si="3"/>
        <v>88678</v>
      </c>
      <c r="E12" s="17">
        <f t="shared" si="3"/>
        <v>53171</v>
      </c>
      <c r="F12" s="17">
        <f t="shared" si="3"/>
        <v>83956</v>
      </c>
      <c r="G12" s="17">
        <f t="shared" si="3"/>
        <v>150846</v>
      </c>
      <c r="H12" s="17">
        <f t="shared" si="3"/>
        <v>57860</v>
      </c>
      <c r="I12" s="17">
        <f t="shared" si="3"/>
        <v>8278</v>
      </c>
      <c r="J12" s="17">
        <f t="shared" si="3"/>
        <v>43171</v>
      </c>
      <c r="K12" s="11">
        <f aca="true" t="shared" si="4" ref="K12:K27">SUM(B12:J12)</f>
        <v>637688</v>
      </c>
    </row>
    <row r="13" spans="1:13" ht="17.25" customHeight="1">
      <c r="A13" s="14" t="s">
        <v>20</v>
      </c>
      <c r="B13" s="13">
        <v>29035</v>
      </c>
      <c r="C13" s="13">
        <v>46251</v>
      </c>
      <c r="D13" s="13">
        <v>45472</v>
      </c>
      <c r="E13" s="13">
        <v>27195</v>
      </c>
      <c r="F13" s="13">
        <v>40097</v>
      </c>
      <c r="G13" s="13">
        <v>65709</v>
      </c>
      <c r="H13" s="13">
        <v>25759</v>
      </c>
      <c r="I13" s="13">
        <v>4634</v>
      </c>
      <c r="J13" s="13">
        <v>22618</v>
      </c>
      <c r="K13" s="11">
        <f t="shared" si="4"/>
        <v>306770</v>
      </c>
      <c r="L13" s="52"/>
      <c r="M13" s="53"/>
    </row>
    <row r="14" spans="1:12" ht="17.25" customHeight="1">
      <c r="A14" s="14" t="s">
        <v>21</v>
      </c>
      <c r="B14" s="13">
        <v>31604</v>
      </c>
      <c r="C14" s="13">
        <v>42060</v>
      </c>
      <c r="D14" s="13">
        <v>42121</v>
      </c>
      <c r="E14" s="13">
        <v>24991</v>
      </c>
      <c r="F14" s="13">
        <v>42767</v>
      </c>
      <c r="G14" s="13">
        <v>83382</v>
      </c>
      <c r="H14" s="13">
        <v>30716</v>
      </c>
      <c r="I14" s="13">
        <v>3500</v>
      </c>
      <c r="J14" s="13">
        <v>20108</v>
      </c>
      <c r="K14" s="11">
        <f t="shared" si="4"/>
        <v>321249</v>
      </c>
      <c r="L14" s="52"/>
    </row>
    <row r="15" spans="1:11" ht="17.25" customHeight="1">
      <c r="A15" s="14" t="s">
        <v>22</v>
      </c>
      <c r="B15" s="13">
        <v>1130</v>
      </c>
      <c r="C15" s="13">
        <v>1648</v>
      </c>
      <c r="D15" s="13">
        <v>1085</v>
      </c>
      <c r="E15" s="13">
        <v>985</v>
      </c>
      <c r="F15" s="13">
        <v>1092</v>
      </c>
      <c r="G15" s="13">
        <v>1755</v>
      </c>
      <c r="H15" s="13">
        <v>1385</v>
      </c>
      <c r="I15" s="13">
        <v>144</v>
      </c>
      <c r="J15" s="13">
        <v>445</v>
      </c>
      <c r="K15" s="11">
        <f t="shared" si="4"/>
        <v>9669</v>
      </c>
    </row>
    <row r="16" spans="1:11" ht="17.25" customHeight="1">
      <c r="A16" s="15" t="s">
        <v>95</v>
      </c>
      <c r="B16" s="13">
        <f>B17+B18+B19</f>
        <v>10642</v>
      </c>
      <c r="C16" s="13">
        <f aca="true" t="shared" si="5" ref="C16:J16">C17+C18+C19</f>
        <v>13815</v>
      </c>
      <c r="D16" s="13">
        <f t="shared" si="5"/>
        <v>14167</v>
      </c>
      <c r="E16" s="13">
        <f t="shared" si="5"/>
        <v>7942</v>
      </c>
      <c r="F16" s="13">
        <f t="shared" si="5"/>
        <v>15987</v>
      </c>
      <c r="G16" s="13">
        <f t="shared" si="5"/>
        <v>28274</v>
      </c>
      <c r="H16" s="13">
        <f t="shared" si="5"/>
        <v>8196</v>
      </c>
      <c r="I16" s="13">
        <f t="shared" si="5"/>
        <v>1474</v>
      </c>
      <c r="J16" s="13">
        <f t="shared" si="5"/>
        <v>6688</v>
      </c>
      <c r="K16" s="11">
        <f t="shared" si="4"/>
        <v>107185</v>
      </c>
    </row>
    <row r="17" spans="1:11" ht="17.25" customHeight="1">
      <c r="A17" s="14" t="s">
        <v>96</v>
      </c>
      <c r="B17" s="13">
        <v>8567</v>
      </c>
      <c r="C17" s="13">
        <v>11455</v>
      </c>
      <c r="D17" s="13">
        <v>11344</v>
      </c>
      <c r="E17" s="13">
        <v>6457</v>
      </c>
      <c r="F17" s="13">
        <v>13091</v>
      </c>
      <c r="G17" s="13">
        <v>22340</v>
      </c>
      <c r="H17" s="13">
        <v>6611</v>
      </c>
      <c r="I17" s="13">
        <v>1194</v>
      </c>
      <c r="J17" s="13">
        <v>5236</v>
      </c>
      <c r="K17" s="11">
        <f t="shared" si="4"/>
        <v>86295</v>
      </c>
    </row>
    <row r="18" spans="1:11" ht="17.25" customHeight="1">
      <c r="A18" s="14" t="s">
        <v>97</v>
      </c>
      <c r="B18" s="13">
        <v>2062</v>
      </c>
      <c r="C18" s="13">
        <v>2336</v>
      </c>
      <c r="D18" s="13">
        <v>2801</v>
      </c>
      <c r="E18" s="13">
        <v>1473</v>
      </c>
      <c r="F18" s="13">
        <v>2874</v>
      </c>
      <c r="G18" s="13">
        <v>5900</v>
      </c>
      <c r="H18" s="13">
        <v>1559</v>
      </c>
      <c r="I18" s="13">
        <v>276</v>
      </c>
      <c r="J18" s="13">
        <v>1440</v>
      </c>
      <c r="K18" s="11">
        <f t="shared" si="4"/>
        <v>20721</v>
      </c>
    </row>
    <row r="19" spans="1:11" ht="17.25" customHeight="1">
      <c r="A19" s="14" t="s">
        <v>98</v>
      </c>
      <c r="B19" s="13">
        <v>13</v>
      </c>
      <c r="C19" s="13">
        <v>24</v>
      </c>
      <c r="D19" s="13">
        <v>22</v>
      </c>
      <c r="E19" s="13">
        <v>12</v>
      </c>
      <c r="F19" s="13">
        <v>22</v>
      </c>
      <c r="G19" s="13">
        <v>34</v>
      </c>
      <c r="H19" s="13">
        <v>26</v>
      </c>
      <c r="I19" s="13">
        <v>4</v>
      </c>
      <c r="J19" s="13">
        <v>12</v>
      </c>
      <c r="K19" s="11">
        <f t="shared" si="4"/>
        <v>169</v>
      </c>
    </row>
    <row r="20" spans="1:11" ht="17.25" customHeight="1">
      <c r="A20" s="16" t="s">
        <v>23</v>
      </c>
      <c r="B20" s="11">
        <f>+B21+B22+B23</f>
        <v>50302</v>
      </c>
      <c r="C20" s="11">
        <f aca="true" t="shared" si="6" ref="C20:J20">+C21+C22+C23</f>
        <v>60169</v>
      </c>
      <c r="D20" s="11">
        <f t="shared" si="6"/>
        <v>69497</v>
      </c>
      <c r="E20" s="11">
        <f t="shared" si="6"/>
        <v>35240</v>
      </c>
      <c r="F20" s="11">
        <f t="shared" si="6"/>
        <v>75521</v>
      </c>
      <c r="G20" s="11">
        <f t="shared" si="6"/>
        <v>139456</v>
      </c>
      <c r="H20" s="11">
        <f t="shared" si="6"/>
        <v>37625</v>
      </c>
      <c r="I20" s="11">
        <f t="shared" si="6"/>
        <v>7559</v>
      </c>
      <c r="J20" s="11">
        <f t="shared" si="6"/>
        <v>30352</v>
      </c>
      <c r="K20" s="11">
        <f t="shared" si="4"/>
        <v>505721</v>
      </c>
    </row>
    <row r="21" spans="1:12" ht="17.25" customHeight="1">
      <c r="A21" s="12" t="s">
        <v>24</v>
      </c>
      <c r="B21" s="13">
        <v>27743</v>
      </c>
      <c r="C21" s="13">
        <v>36889</v>
      </c>
      <c r="D21" s="13">
        <v>42084</v>
      </c>
      <c r="E21" s="13">
        <v>21515</v>
      </c>
      <c r="F21" s="13">
        <v>42144</v>
      </c>
      <c r="G21" s="13">
        <v>69380</v>
      </c>
      <c r="H21" s="13">
        <v>21121</v>
      </c>
      <c r="I21" s="13">
        <v>5000</v>
      </c>
      <c r="J21" s="13">
        <v>18162</v>
      </c>
      <c r="K21" s="11">
        <f t="shared" si="4"/>
        <v>284038</v>
      </c>
      <c r="L21" s="52"/>
    </row>
    <row r="22" spans="1:12" ht="17.25" customHeight="1">
      <c r="A22" s="12" t="s">
        <v>25</v>
      </c>
      <c r="B22" s="13">
        <v>22016</v>
      </c>
      <c r="C22" s="13">
        <v>22669</v>
      </c>
      <c r="D22" s="13">
        <v>26905</v>
      </c>
      <c r="E22" s="13">
        <v>13365</v>
      </c>
      <c r="F22" s="13">
        <v>32838</v>
      </c>
      <c r="G22" s="13">
        <v>69195</v>
      </c>
      <c r="H22" s="13">
        <v>16073</v>
      </c>
      <c r="I22" s="13">
        <v>2492</v>
      </c>
      <c r="J22" s="13">
        <v>11979</v>
      </c>
      <c r="K22" s="11">
        <f t="shared" si="4"/>
        <v>217532</v>
      </c>
      <c r="L22" s="52"/>
    </row>
    <row r="23" spans="1:11" ht="17.25" customHeight="1">
      <c r="A23" s="12" t="s">
        <v>26</v>
      </c>
      <c r="B23" s="13">
        <v>543</v>
      </c>
      <c r="C23" s="13">
        <v>611</v>
      </c>
      <c r="D23" s="13">
        <v>508</v>
      </c>
      <c r="E23" s="13">
        <v>360</v>
      </c>
      <c r="F23" s="13">
        <v>539</v>
      </c>
      <c r="G23" s="13">
        <v>881</v>
      </c>
      <c r="H23" s="13">
        <v>431</v>
      </c>
      <c r="I23" s="13">
        <v>67</v>
      </c>
      <c r="J23" s="13">
        <v>211</v>
      </c>
      <c r="K23" s="11">
        <f t="shared" si="4"/>
        <v>4151</v>
      </c>
    </row>
    <row r="24" spans="1:11" ht="17.25" customHeight="1">
      <c r="A24" s="16" t="s">
        <v>27</v>
      </c>
      <c r="B24" s="13">
        <f>+B25+B26</f>
        <v>38828</v>
      </c>
      <c r="C24" s="13">
        <f aca="true" t="shared" si="7" ref="C24:J24">+C25+C26</f>
        <v>55089</v>
      </c>
      <c r="D24" s="13">
        <f t="shared" si="7"/>
        <v>61640</v>
      </c>
      <c r="E24" s="13">
        <f t="shared" si="7"/>
        <v>32440</v>
      </c>
      <c r="F24" s="13">
        <f t="shared" si="7"/>
        <v>46007</v>
      </c>
      <c r="G24" s="13">
        <f t="shared" si="7"/>
        <v>63430</v>
      </c>
      <c r="H24" s="13">
        <f t="shared" si="7"/>
        <v>24085</v>
      </c>
      <c r="I24" s="13">
        <f t="shared" si="7"/>
        <v>7728</v>
      </c>
      <c r="J24" s="13">
        <f t="shared" si="7"/>
        <v>30551</v>
      </c>
      <c r="K24" s="11">
        <f t="shared" si="4"/>
        <v>359798</v>
      </c>
    </row>
    <row r="25" spans="1:12" ht="17.25" customHeight="1">
      <c r="A25" s="12" t="s">
        <v>131</v>
      </c>
      <c r="B25" s="13">
        <v>26967</v>
      </c>
      <c r="C25" s="13">
        <v>39061</v>
      </c>
      <c r="D25" s="13">
        <v>46890</v>
      </c>
      <c r="E25" s="13">
        <v>24313</v>
      </c>
      <c r="F25" s="13">
        <v>32540</v>
      </c>
      <c r="G25" s="13">
        <v>43136</v>
      </c>
      <c r="H25" s="13">
        <v>16885</v>
      </c>
      <c r="I25" s="13">
        <v>6335</v>
      </c>
      <c r="J25" s="13">
        <v>22298</v>
      </c>
      <c r="K25" s="11">
        <f t="shared" si="4"/>
        <v>258425</v>
      </c>
      <c r="L25" s="52"/>
    </row>
    <row r="26" spans="1:12" ht="17.25" customHeight="1">
      <c r="A26" s="12" t="s">
        <v>132</v>
      </c>
      <c r="B26" s="13">
        <v>11861</v>
      </c>
      <c r="C26" s="13">
        <v>16028</v>
      </c>
      <c r="D26" s="13">
        <v>14750</v>
      </c>
      <c r="E26" s="13">
        <v>8127</v>
      </c>
      <c r="F26" s="13">
        <v>13467</v>
      </c>
      <c r="G26" s="13">
        <v>20294</v>
      </c>
      <c r="H26" s="13">
        <v>7200</v>
      </c>
      <c r="I26" s="13">
        <v>1393</v>
      </c>
      <c r="J26" s="13">
        <v>8253</v>
      </c>
      <c r="K26" s="11">
        <f t="shared" si="4"/>
        <v>101373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1017</v>
      </c>
      <c r="I27" s="11">
        <v>0</v>
      </c>
      <c r="J27" s="11">
        <v>0</v>
      </c>
      <c r="K27" s="11">
        <f t="shared" si="4"/>
        <v>1017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31835.51</v>
      </c>
      <c r="I35" s="19">
        <v>0</v>
      </c>
      <c r="J35" s="19">
        <v>0</v>
      </c>
      <c r="K35" s="23">
        <f>SUM(B35:J35)</f>
        <v>31835.51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520726.27</v>
      </c>
      <c r="C47" s="22">
        <f aca="true" t="shared" si="12" ref="C47:H47">+C48+C57</f>
        <v>794433.4</v>
      </c>
      <c r="D47" s="22">
        <f t="shared" si="12"/>
        <v>936105.93</v>
      </c>
      <c r="E47" s="22">
        <f t="shared" si="12"/>
        <v>453614.32000000007</v>
      </c>
      <c r="F47" s="22">
        <f t="shared" si="12"/>
        <v>742775.3799999999</v>
      </c>
      <c r="G47" s="22">
        <f t="shared" si="12"/>
        <v>1056004.6099999999</v>
      </c>
      <c r="H47" s="22">
        <f t="shared" si="12"/>
        <v>473939.43</v>
      </c>
      <c r="I47" s="22">
        <f>+I48+I57</f>
        <v>142855.71</v>
      </c>
      <c r="J47" s="22">
        <f>+J48+J57</f>
        <v>381702.55</v>
      </c>
      <c r="K47" s="22">
        <f>SUM(B47:J47)</f>
        <v>5502157.6</v>
      </c>
    </row>
    <row r="48" spans="1:11" ht="17.25" customHeight="1">
      <c r="A48" s="16" t="s">
        <v>113</v>
      </c>
      <c r="B48" s="23">
        <f>SUM(B49:B56)</f>
        <v>502061.05</v>
      </c>
      <c r="C48" s="23">
        <f aca="true" t="shared" si="13" ref="C48:J48">SUM(C49:C56)</f>
        <v>770955.56</v>
      </c>
      <c r="D48" s="23">
        <f t="shared" si="13"/>
        <v>910683.4</v>
      </c>
      <c r="E48" s="23">
        <f t="shared" si="13"/>
        <v>431224.43000000005</v>
      </c>
      <c r="F48" s="23">
        <f t="shared" si="13"/>
        <v>719249.69</v>
      </c>
      <c r="G48" s="23">
        <f t="shared" si="13"/>
        <v>1026469.34</v>
      </c>
      <c r="H48" s="23">
        <f t="shared" si="13"/>
        <v>453913.02999999997</v>
      </c>
      <c r="I48" s="23">
        <f t="shared" si="13"/>
        <v>142855.71</v>
      </c>
      <c r="J48" s="23">
        <f t="shared" si="13"/>
        <v>367696.62</v>
      </c>
      <c r="K48" s="23">
        <f aca="true" t="shared" si="14" ref="K48:K57">SUM(B48:J48)</f>
        <v>5325108.830000001</v>
      </c>
    </row>
    <row r="49" spans="1:11" ht="17.25" customHeight="1">
      <c r="A49" s="34" t="s">
        <v>44</v>
      </c>
      <c r="B49" s="23">
        <f aca="true" t="shared" si="15" ref="B49:H49">ROUND(B30*B7,2)</f>
        <v>498831.16</v>
      </c>
      <c r="C49" s="23">
        <f t="shared" si="15"/>
        <v>764690.18</v>
      </c>
      <c r="D49" s="23">
        <f t="shared" si="15"/>
        <v>905591.49</v>
      </c>
      <c r="E49" s="23">
        <f t="shared" si="15"/>
        <v>428438.39</v>
      </c>
      <c r="F49" s="23">
        <f t="shared" si="15"/>
        <v>715109.2</v>
      </c>
      <c r="G49" s="23">
        <f t="shared" si="15"/>
        <v>1020640.75</v>
      </c>
      <c r="H49" s="23">
        <f t="shared" si="15"/>
        <v>419038.8</v>
      </c>
      <c r="I49" s="23">
        <f>ROUND(I30*I7,2)</f>
        <v>141789.99</v>
      </c>
      <c r="J49" s="23">
        <f>ROUND(J30*J7,2)</f>
        <v>365479.58</v>
      </c>
      <c r="K49" s="23">
        <f t="shared" si="14"/>
        <v>5259609.54</v>
      </c>
    </row>
    <row r="50" spans="1:11" ht="17.25" customHeight="1">
      <c r="A50" s="34" t="s">
        <v>45</v>
      </c>
      <c r="B50" s="19">
        <v>0</v>
      </c>
      <c r="C50" s="23">
        <f>ROUND(C31*C7,2)</f>
        <v>1699.74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1699.74</v>
      </c>
    </row>
    <row r="51" spans="1:11" ht="17.25" customHeight="1">
      <c r="A51" s="66" t="s">
        <v>106</v>
      </c>
      <c r="B51" s="67">
        <f aca="true" t="shared" si="16" ref="B51:H51">ROUND(B32*B7,2)</f>
        <v>-861.79</v>
      </c>
      <c r="C51" s="67">
        <f t="shared" si="16"/>
        <v>-1208.08</v>
      </c>
      <c r="D51" s="67">
        <f t="shared" si="16"/>
        <v>-1293.85</v>
      </c>
      <c r="E51" s="67">
        <f t="shared" si="16"/>
        <v>-659.36</v>
      </c>
      <c r="F51" s="67">
        <f t="shared" si="16"/>
        <v>-1141.03</v>
      </c>
      <c r="G51" s="67">
        <f t="shared" si="16"/>
        <v>-1601.49</v>
      </c>
      <c r="H51" s="67">
        <f t="shared" si="16"/>
        <v>-676.32</v>
      </c>
      <c r="I51" s="19">
        <v>0</v>
      </c>
      <c r="J51" s="19">
        <v>0</v>
      </c>
      <c r="K51" s="67">
        <f>SUM(B51:J51)</f>
        <v>-7441.919999999999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31835.51</v>
      </c>
      <c r="I53" s="31">
        <f>+I35</f>
        <v>0</v>
      </c>
      <c r="J53" s="31">
        <f>+J35</f>
        <v>0</v>
      </c>
      <c r="K53" s="23">
        <f t="shared" si="14"/>
        <v>31835.51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18665.22</v>
      </c>
      <c r="C57" s="36">
        <v>23477.84</v>
      </c>
      <c r="D57" s="36">
        <v>25422.53</v>
      </c>
      <c r="E57" s="36">
        <v>22389.89</v>
      </c>
      <c r="F57" s="36">
        <v>23525.69</v>
      </c>
      <c r="G57" s="36">
        <v>29535.27</v>
      </c>
      <c r="H57" s="36">
        <v>20026.4</v>
      </c>
      <c r="I57" s="19">
        <v>0</v>
      </c>
      <c r="J57" s="36">
        <v>14005.93</v>
      </c>
      <c r="K57" s="36">
        <f t="shared" si="14"/>
        <v>177048.77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-68392.4</v>
      </c>
      <c r="C61" s="35">
        <f t="shared" si="17"/>
        <v>-104633.63</v>
      </c>
      <c r="D61" s="35">
        <f t="shared" si="17"/>
        <v>-96382.57999999999</v>
      </c>
      <c r="E61" s="35">
        <f t="shared" si="17"/>
        <v>-57596.6</v>
      </c>
      <c r="F61" s="35">
        <f t="shared" si="17"/>
        <v>-81365.23</v>
      </c>
      <c r="G61" s="35">
        <f t="shared" si="17"/>
        <v>-109307.64</v>
      </c>
      <c r="H61" s="35">
        <f t="shared" si="17"/>
        <v>-69323.4</v>
      </c>
      <c r="I61" s="35">
        <f t="shared" si="17"/>
        <v>-14037.09</v>
      </c>
      <c r="J61" s="35">
        <f t="shared" si="17"/>
        <v>-42400.4</v>
      </c>
      <c r="K61" s="35">
        <f>SUM(B61:J61)</f>
        <v>-643438.97</v>
      </c>
    </row>
    <row r="62" spans="1:11" ht="18.75" customHeight="1">
      <c r="A62" s="16" t="s">
        <v>75</v>
      </c>
      <c r="B62" s="35">
        <f aca="true" t="shared" si="18" ref="B62:J62">B63+B64+B65+B66+B67+B68</f>
        <v>-68392.4</v>
      </c>
      <c r="C62" s="35">
        <f t="shared" si="18"/>
        <v>-104557</v>
      </c>
      <c r="D62" s="35">
        <f t="shared" si="18"/>
        <v>-94194.4</v>
      </c>
      <c r="E62" s="35">
        <f t="shared" si="18"/>
        <v>-57596.6</v>
      </c>
      <c r="F62" s="35">
        <f t="shared" si="18"/>
        <v>-80943.8</v>
      </c>
      <c r="G62" s="35">
        <f t="shared" si="18"/>
        <v>-108801.6</v>
      </c>
      <c r="H62" s="35">
        <f t="shared" si="18"/>
        <v>-69323.4</v>
      </c>
      <c r="I62" s="35">
        <f t="shared" si="18"/>
        <v>-11517.8</v>
      </c>
      <c r="J62" s="35">
        <f t="shared" si="18"/>
        <v>-42400.4</v>
      </c>
      <c r="K62" s="35">
        <f aca="true" t="shared" si="19" ref="K62:K91">SUM(B62:J62)</f>
        <v>-637727.4</v>
      </c>
    </row>
    <row r="63" spans="1:11" ht="18.75" customHeight="1">
      <c r="A63" s="12" t="s">
        <v>76</v>
      </c>
      <c r="B63" s="35">
        <f>-ROUND(B9*$D$3,2)</f>
        <v>-68392.4</v>
      </c>
      <c r="C63" s="35">
        <f aca="true" t="shared" si="20" ref="C63:J63">-ROUND(C9*$D$3,2)</f>
        <v>-104557</v>
      </c>
      <c r="D63" s="35">
        <f t="shared" si="20"/>
        <v>-94194.4</v>
      </c>
      <c r="E63" s="35">
        <f t="shared" si="20"/>
        <v>-57596.6</v>
      </c>
      <c r="F63" s="35">
        <f t="shared" si="20"/>
        <v>-80943.8</v>
      </c>
      <c r="G63" s="35">
        <f t="shared" si="20"/>
        <v>-108801.6</v>
      </c>
      <c r="H63" s="35">
        <f t="shared" si="20"/>
        <v>-69323.4</v>
      </c>
      <c r="I63" s="35">
        <f t="shared" si="20"/>
        <v>-11517.8</v>
      </c>
      <c r="J63" s="35">
        <f t="shared" si="20"/>
        <v>-42400.4</v>
      </c>
      <c r="K63" s="35">
        <f t="shared" si="19"/>
        <v>-637727.4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19">
        <v>0</v>
      </c>
      <c r="C69" s="67">
        <f aca="true" t="shared" si="21" ref="B69:J69">SUM(C70:C99)</f>
        <v>-76.63</v>
      </c>
      <c r="D69" s="67">
        <f t="shared" si="21"/>
        <v>-2188.1800000000003</v>
      </c>
      <c r="E69" s="19">
        <v>0</v>
      </c>
      <c r="F69" s="67">
        <f t="shared" si="21"/>
        <v>-421.43</v>
      </c>
      <c r="G69" s="67">
        <f t="shared" si="21"/>
        <v>-506.04</v>
      </c>
      <c r="H69" s="19">
        <v>0</v>
      </c>
      <c r="I69" s="67">
        <f t="shared" si="21"/>
        <v>-2519.29</v>
      </c>
      <c r="J69" s="19">
        <v>0</v>
      </c>
      <c r="K69" s="67">
        <f t="shared" si="19"/>
        <v>-5711.57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-76.63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7">
        <f t="shared" si="19"/>
        <v>-88.71000000000001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-1182.14</v>
      </c>
      <c r="E72" s="19">
        <v>0</v>
      </c>
      <c r="F72" s="35">
        <v>-421.43</v>
      </c>
      <c r="G72" s="19">
        <v>0</v>
      </c>
      <c r="H72" s="19">
        <v>0</v>
      </c>
      <c r="I72" s="47">
        <v>-2519.29</v>
      </c>
      <c r="J72" s="19">
        <v>0</v>
      </c>
      <c r="K72" s="67">
        <f t="shared" si="19"/>
        <v>-4122.860000000001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</row>
    <row r="74" spans="1:11" ht="18.75" customHeight="1">
      <c r="A74" s="34" t="s">
        <v>59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67">
        <v>-1000</v>
      </c>
      <c r="E84" s="19">
        <v>0</v>
      </c>
      <c r="F84" s="19">
        <v>0</v>
      </c>
      <c r="G84" s="67">
        <v>-500</v>
      </c>
      <c r="H84" s="19">
        <v>0</v>
      </c>
      <c r="I84" s="19">
        <v>0</v>
      </c>
      <c r="J84" s="19">
        <v>0</v>
      </c>
      <c r="K84" s="67">
        <f t="shared" si="19"/>
        <v>-1500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452333.87</v>
      </c>
      <c r="C104" s="24">
        <f t="shared" si="22"/>
        <v>689799.77</v>
      </c>
      <c r="D104" s="24">
        <f t="shared" si="22"/>
        <v>839723.35</v>
      </c>
      <c r="E104" s="24">
        <f t="shared" si="22"/>
        <v>396017.7200000001</v>
      </c>
      <c r="F104" s="24">
        <f t="shared" si="22"/>
        <v>661410.1499999998</v>
      </c>
      <c r="G104" s="24">
        <f t="shared" si="22"/>
        <v>946696.97</v>
      </c>
      <c r="H104" s="24">
        <f t="shared" si="22"/>
        <v>404616.03</v>
      </c>
      <c r="I104" s="24">
        <f>+I105+I106</f>
        <v>128818.62000000001</v>
      </c>
      <c r="J104" s="24">
        <f>+J105+J106</f>
        <v>339302.14999999997</v>
      </c>
      <c r="K104" s="48">
        <f>SUM(B104:J104)</f>
        <v>4858718.630000001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433668.65</v>
      </c>
      <c r="C105" s="24">
        <f t="shared" si="23"/>
        <v>666321.93</v>
      </c>
      <c r="D105" s="24">
        <f t="shared" si="23"/>
        <v>814300.82</v>
      </c>
      <c r="E105" s="24">
        <f t="shared" si="23"/>
        <v>373627.8300000001</v>
      </c>
      <c r="F105" s="24">
        <f t="shared" si="23"/>
        <v>637884.4599999998</v>
      </c>
      <c r="G105" s="24">
        <f t="shared" si="23"/>
        <v>917161.7</v>
      </c>
      <c r="H105" s="24">
        <f t="shared" si="23"/>
        <v>384589.63</v>
      </c>
      <c r="I105" s="24">
        <f t="shared" si="23"/>
        <v>128818.62000000001</v>
      </c>
      <c r="J105" s="24">
        <f t="shared" si="23"/>
        <v>325296.22</v>
      </c>
      <c r="K105" s="48">
        <f>SUM(B105:J105)</f>
        <v>4681669.859999999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18665.22</v>
      </c>
      <c r="C106" s="24">
        <f t="shared" si="24"/>
        <v>23477.84</v>
      </c>
      <c r="D106" s="24">
        <f t="shared" si="24"/>
        <v>25422.53</v>
      </c>
      <c r="E106" s="24">
        <f t="shared" si="24"/>
        <v>22389.89</v>
      </c>
      <c r="F106" s="24">
        <f t="shared" si="24"/>
        <v>23525.69</v>
      </c>
      <c r="G106" s="24">
        <f t="shared" si="24"/>
        <v>29535.27</v>
      </c>
      <c r="H106" s="24">
        <f t="shared" si="24"/>
        <v>20026.4</v>
      </c>
      <c r="I106" s="19">
        <f t="shared" si="24"/>
        <v>0</v>
      </c>
      <c r="J106" s="24">
        <f t="shared" si="24"/>
        <v>14005.93</v>
      </c>
      <c r="K106" s="48">
        <f>SUM(B106:J106)</f>
        <v>177048.77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4858718.640000001</v>
      </c>
      <c r="L112" s="54"/>
    </row>
    <row r="113" spans="1:11" ht="18.75" customHeight="1">
      <c r="A113" s="26" t="s">
        <v>71</v>
      </c>
      <c r="B113" s="27">
        <v>54600.55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54600.55</v>
      </c>
    </row>
    <row r="114" spans="1:11" ht="18.75" customHeight="1">
      <c r="A114" s="26" t="s">
        <v>72</v>
      </c>
      <c r="B114" s="27">
        <v>397733.32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397733.32</v>
      </c>
    </row>
    <row r="115" spans="1:11" ht="18.75" customHeight="1">
      <c r="A115" s="26" t="s">
        <v>73</v>
      </c>
      <c r="B115" s="40">
        <v>0</v>
      </c>
      <c r="C115" s="27">
        <f>+C104</f>
        <v>689799.77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689799.77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839723.35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839723.35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396017.7200000001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396017.7200000001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125070.65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125070.65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231919.56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231919.56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39953.04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39953.04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264466.9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264466.9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274750.01</v>
      </c>
      <c r="H122" s="40">
        <v>0</v>
      </c>
      <c r="I122" s="40">
        <v>0</v>
      </c>
      <c r="J122" s="40">
        <v>0</v>
      </c>
      <c r="K122" s="41">
        <f t="shared" si="25"/>
        <v>274750.01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28076.18</v>
      </c>
      <c r="H123" s="40">
        <v>0</v>
      </c>
      <c r="I123" s="40">
        <v>0</v>
      </c>
      <c r="J123" s="40">
        <v>0</v>
      </c>
      <c r="K123" s="41">
        <f t="shared" si="25"/>
        <v>28076.18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138999.37</v>
      </c>
      <c r="H124" s="40">
        <v>0</v>
      </c>
      <c r="I124" s="40">
        <v>0</v>
      </c>
      <c r="J124" s="40">
        <v>0</v>
      </c>
      <c r="K124" s="41">
        <f t="shared" si="25"/>
        <v>138999.37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130758.69</v>
      </c>
      <c r="H125" s="40">
        <v>0</v>
      </c>
      <c r="I125" s="40">
        <v>0</v>
      </c>
      <c r="J125" s="40">
        <v>0</v>
      </c>
      <c r="K125" s="41">
        <f t="shared" si="25"/>
        <v>130758.69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374112.73</v>
      </c>
      <c r="H126" s="40">
        <v>0</v>
      </c>
      <c r="I126" s="40">
        <v>0</v>
      </c>
      <c r="J126" s="40">
        <v>0</v>
      </c>
      <c r="K126" s="41">
        <f t="shared" si="25"/>
        <v>374112.73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143802.45</v>
      </c>
      <c r="I127" s="40">
        <v>0</v>
      </c>
      <c r="J127" s="40">
        <v>0</v>
      </c>
      <c r="K127" s="41">
        <f t="shared" si="25"/>
        <v>143802.45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260813.58</v>
      </c>
      <c r="I128" s="40">
        <v>0</v>
      </c>
      <c r="J128" s="40">
        <v>0</v>
      </c>
      <c r="K128" s="41">
        <f t="shared" si="25"/>
        <v>260813.58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128818.62</v>
      </c>
      <c r="J129" s="40">
        <v>0</v>
      </c>
      <c r="K129" s="41">
        <f t="shared" si="25"/>
        <v>128818.62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339302.15</v>
      </c>
      <c r="K130" s="44">
        <f t="shared" si="25"/>
        <v>339302.15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2017-02-23T14:32:00Z</dcterms:modified>
  <cp:category/>
  <cp:version/>
  <cp:contentType/>
  <cp:contentStatus/>
</cp:coreProperties>
</file>