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<sst xmlns="http://schemas.openxmlformats.org/spreadsheetml/2006/main" count="135" uniqueCount="135">
  <si>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</si>
  <si>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</si>
  <si>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</si>
  <si>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</si>
  <si>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</si>
  <si>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</si>
  <si>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</si>
  <si>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</si>
  <si>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</si>
  <si>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</si>
  <si>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</si>
  <si>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</si>
  <si>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</si>
  <si>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</si>
  <si>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</si>
  <si>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</si>
  <si>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</si>
  <si>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</si>
  <si>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</si>
  <si>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</si>
  <si>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</si>
  <si>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</si>
  <si>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</si>
  <si>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</si>
  <si>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</si>
  <si>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</si>
  <si>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</si>
  <si>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</si>
  <si>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</si>
  <si>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</si>
  <si>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</si>
  <si>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</si>
  <si>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</si>
  <si>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</si>
  <si>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</si>
  <si>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</si>
  <si>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</si>
  <si>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</si>
  <si>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</si>
  <si>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</si>
  <si>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</si>
  <si>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</si>
  <si>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</si>
  <si>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</si>
  <si>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</si>
  <si>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</si>
  <si>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</si>
  <si>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</si>
  <si>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</si>
  <si>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</si>
  <si>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</si>
  <si>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</si>
  <si>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</si>
  <si>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</si>
  <si>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</si>
  <si>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</si>
  <si>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</si>
  <si>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</si>
  <si>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</si>
  <si>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</si>
  <si>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</si>
  <si>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</si>
  <si>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</si>
  <si>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</si>
  <si>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</si>
  <si>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</si>
  <si>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</si>
  <si>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</si>
  <si>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</si>
  <si>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</si>
  <si>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</si>
  <si>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</si>
  <si>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</si>
  <si>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</si>
  <si>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</si>
  <si>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</si>
  <si>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</si>
  <si>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</si>
  <si>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</si>
  <si>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</si>
  <si>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</si>
  <si>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</si>
  <si>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</si>
  <si>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</si>
  <si>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</si>
  <si>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</si>
  <si>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</si>
  <si>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</si>
  <si>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</si>
  <si>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</si>
  <si>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</si>
  <si>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</si>
  <si>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</si>
  <si>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</si>
  <si>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</si>
  <si>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</si>
  <si>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</si>
  <si>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</si>
  <si>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</si>
  <si>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</si>
  <si>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</si>
  <si>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</si>
  <si>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</si>
  <si>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</si>
  <si>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</si>
  <si>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</si>
  <si>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</si>
  <si>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</si>
  <si>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</si>
  <si>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</si>
  <si>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</si>
  <si>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</si>
  <si>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</si>
  <si>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</si>
  <si>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</si>
  <si>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</si>
  <si>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</si>
  <si>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</si>
  <si>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</si>
  <si>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</si>
  <si>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</si>
  <si>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</si>
  <si>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</si>
  <si>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</si>
  <si>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</si>
  <si>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</si>
  <si>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</si>
  <si>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</si>
  <si>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</si>
  <si>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</si>
  <si>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</si>
  <si>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</si>
  <si>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10/02/17 - VENCIMENTO 23/02/17</t>
  </si>
  <si>
    <t>6.4.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</si>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</sst>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600926</v>
      </c>
      <c r="C7" s="9">
        <f t="shared" si="0"/>
        <v>766058</v>
      </c>
      <c r="D7" s="9">
        <f t="shared" si="0"/>
        <v>809713</v>
      </c>
      <c r="E7" s="9">
        <f t="shared" si="0"/>
        <v>531108</v>
      </c>
      <c r="F7" s="9">
        <f t="shared" si="0"/>
        <v>736424</v>
      </c>
      <c r="G7" s="9">
        <f t="shared" si="0"/>
        <v>1226487</v>
      </c>
      <c r="H7" s="9">
        <f t="shared" si="0"/>
        <v>555641</v>
      </c>
      <c r="I7" s="9">
        <f t="shared" si="0"/>
        <v>123146</v>
      </c>
      <c r="J7" s="9">
        <f t="shared" si="0"/>
        <v>334743</v>
      </c>
      <c r="K7" s="9">
        <f t="shared" si="0"/>
        <v>5684246</v>
      </c>
      <c r="L7" s="52"/>
    </row>
    <row r="8" spans="1:11" ht="17.25" customHeight="1">
      <c r="A8" s="10" t="s">
        <v>99</v>
      </c>
      <c r="B8" s="11">
        <f>B9+B12+B16</f>
        <v>313669</v>
      </c>
      <c r="C8" s="11">
        <f aca="true" t="shared" si="1" ref="C8:J8">C9+C12+C16</f>
        <v>410856</v>
      </c>
      <c r="D8" s="11">
        <f t="shared" si="1"/>
        <v>404735</v>
      </c>
      <c r="E8" s="11">
        <f t="shared" si="1"/>
        <v>284979</v>
      </c>
      <c r="F8" s="11">
        <f t="shared" si="1"/>
        <v>381582</v>
      </c>
      <c r="G8" s="11">
        <f t="shared" si="1"/>
        <v>633177</v>
      </c>
      <c r="H8" s="11">
        <f t="shared" si="1"/>
        <v>317649</v>
      </c>
      <c r="I8" s="11">
        <f t="shared" si="1"/>
        <v>59370</v>
      </c>
      <c r="J8" s="11">
        <f t="shared" si="1"/>
        <v>167369</v>
      </c>
      <c r="K8" s="11">
        <f>SUM(B8:J8)</f>
        <v>2973386</v>
      </c>
    </row>
    <row r="9" spans="1:11" ht="17.25" customHeight="1">
      <c r="A9" s="15" t="s">
        <v>17</v>
      </c>
      <c r="B9" s="13">
        <f>+B10+B11</f>
        <v>43611</v>
      </c>
      <c r="C9" s="13">
        <f aca="true" t="shared" si="2" ref="C9:J9">+C10+C11</f>
        <v>59343</v>
      </c>
      <c r="D9" s="13">
        <f t="shared" si="2"/>
        <v>52416</v>
      </c>
      <c r="E9" s="13">
        <f t="shared" si="2"/>
        <v>40079</v>
      </c>
      <c r="F9" s="13">
        <f t="shared" si="2"/>
        <v>46981</v>
      </c>
      <c r="G9" s="13">
        <f t="shared" si="2"/>
        <v>60228</v>
      </c>
      <c r="H9" s="13">
        <f t="shared" si="2"/>
        <v>53747</v>
      </c>
      <c r="I9" s="13">
        <f t="shared" si="2"/>
        <v>9463</v>
      </c>
      <c r="J9" s="13">
        <f t="shared" si="2"/>
        <v>20311</v>
      </c>
      <c r="K9" s="11">
        <f>SUM(B9:J9)</f>
        <v>386179</v>
      </c>
    </row>
    <row r="10" spans="1:11" ht="17.25" customHeight="1">
      <c r="A10" s="29" t="s">
        <v>18</v>
      </c>
      <c r="B10" s="13">
        <v>43611</v>
      </c>
      <c r="C10" s="13">
        <v>59343</v>
      </c>
      <c r="D10" s="13">
        <v>52416</v>
      </c>
      <c r="E10" s="13">
        <v>40079</v>
      </c>
      <c r="F10" s="13">
        <v>46981</v>
      </c>
      <c r="G10" s="13">
        <v>60228</v>
      </c>
      <c r="H10" s="13">
        <v>53747</v>
      </c>
      <c r="I10" s="13">
        <v>9463</v>
      </c>
      <c r="J10" s="13">
        <v>20311</v>
      </c>
      <c r="K10" s="11">
        <f>SUM(B10:J10)</f>
        <v>386179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236747</v>
      </c>
      <c r="C12" s="17">
        <f t="shared" si="3"/>
        <v>310282</v>
      </c>
      <c r="D12" s="17">
        <f t="shared" si="3"/>
        <v>310708</v>
      </c>
      <c r="E12" s="17">
        <f t="shared" si="3"/>
        <v>216650</v>
      </c>
      <c r="F12" s="17">
        <f t="shared" si="3"/>
        <v>288058</v>
      </c>
      <c r="G12" s="17">
        <f t="shared" si="3"/>
        <v>492325</v>
      </c>
      <c r="H12" s="17">
        <f t="shared" si="3"/>
        <v>233830</v>
      </c>
      <c r="I12" s="17">
        <f t="shared" si="3"/>
        <v>43180</v>
      </c>
      <c r="J12" s="17">
        <f t="shared" si="3"/>
        <v>129413</v>
      </c>
      <c r="K12" s="11">
        <f aca="true" t="shared" si="4" ref="K12:K27">SUM(B12:J12)</f>
        <v>2261193</v>
      </c>
    </row>
    <row r="13" spans="1:13" ht="17.25" customHeight="1">
      <c r="A13" s="14" t="s">
        <v>20</v>
      </c>
      <c r="B13" s="13">
        <v>117009</v>
      </c>
      <c r="C13" s="13">
        <v>165797</v>
      </c>
      <c r="D13" s="13">
        <v>168523</v>
      </c>
      <c r="E13" s="13">
        <v>114792</v>
      </c>
      <c r="F13" s="13">
        <v>150575</v>
      </c>
      <c r="G13" s="13">
        <v>239985</v>
      </c>
      <c r="H13" s="13">
        <v>114108</v>
      </c>
      <c r="I13" s="13">
        <v>25055</v>
      </c>
      <c r="J13" s="13">
        <v>70489</v>
      </c>
      <c r="K13" s="11">
        <f t="shared" si="4"/>
        <v>1166333</v>
      </c>
      <c r="L13" s="52"/>
      <c r="M13" s="53"/>
    </row>
    <row r="14" spans="1:12" ht="17.25" customHeight="1">
      <c r="A14" s="14" t="s">
        <v>21</v>
      </c>
      <c r="B14" s="13">
        <v>113828</v>
      </c>
      <c r="C14" s="13">
        <v>136127</v>
      </c>
      <c r="D14" s="13">
        <v>135643</v>
      </c>
      <c r="E14" s="13">
        <v>96179</v>
      </c>
      <c r="F14" s="13">
        <v>131884</v>
      </c>
      <c r="G14" s="13">
        <v>243501</v>
      </c>
      <c r="H14" s="13">
        <v>110292</v>
      </c>
      <c r="I14" s="13">
        <v>16593</v>
      </c>
      <c r="J14" s="13">
        <v>56735</v>
      </c>
      <c r="K14" s="11">
        <f t="shared" si="4"/>
        <v>1040782</v>
      </c>
      <c r="L14" s="52"/>
    </row>
    <row r="15" spans="1:11" ht="17.25" customHeight="1">
      <c r="A15" s="14" t="s">
        <v>22</v>
      </c>
      <c r="B15" s="13">
        <v>5910</v>
      </c>
      <c r="C15" s="13">
        <v>8358</v>
      </c>
      <c r="D15" s="13">
        <v>6542</v>
      </c>
      <c r="E15" s="13">
        <v>5679</v>
      </c>
      <c r="F15" s="13">
        <v>5599</v>
      </c>
      <c r="G15" s="13">
        <v>8839</v>
      </c>
      <c r="H15" s="13">
        <v>9430</v>
      </c>
      <c r="I15" s="13">
        <v>1532</v>
      </c>
      <c r="J15" s="13">
        <v>2189</v>
      </c>
      <c r="K15" s="11">
        <f t="shared" si="4"/>
        <v>54078</v>
      </c>
    </row>
    <row r="16" spans="1:11" ht="17.25" customHeight="1">
      <c r="A16" s="15" t="s">
        <v>95</v>
      </c>
      <c r="B16" s="13">
        <f>B17+B18+B19</f>
        <v>33311</v>
      </c>
      <c r="C16" s="13">
        <f aca="true" t="shared" si="5" ref="C16:J16">C17+C18+C19</f>
        <v>41231</v>
      </c>
      <c r="D16" s="13">
        <f t="shared" si="5"/>
        <v>41611</v>
      </c>
      <c r="E16" s="13">
        <f t="shared" si="5"/>
        <v>28250</v>
      </c>
      <c r="F16" s="13">
        <f t="shared" si="5"/>
        <v>46543</v>
      </c>
      <c r="G16" s="13">
        <f t="shared" si="5"/>
        <v>80624</v>
      </c>
      <c r="H16" s="13">
        <f t="shared" si="5"/>
        <v>30072</v>
      </c>
      <c r="I16" s="13">
        <f t="shared" si="5"/>
        <v>6727</v>
      </c>
      <c r="J16" s="13">
        <f t="shared" si="5"/>
        <v>17645</v>
      </c>
      <c r="K16" s="11">
        <f t="shared" si="4"/>
        <v>326014</v>
      </c>
    </row>
    <row r="17" spans="1:11" ht="17.25" customHeight="1">
      <c r="A17" s="14" t="s">
        <v>96</v>
      </c>
      <c r="B17" s="13">
        <v>26166</v>
      </c>
      <c r="C17" s="13">
        <v>33611</v>
      </c>
      <c r="D17" s="13">
        <v>32720</v>
      </c>
      <c r="E17" s="13">
        <v>22248</v>
      </c>
      <c r="F17" s="13">
        <v>37446</v>
      </c>
      <c r="G17" s="13">
        <v>63922</v>
      </c>
      <c r="H17" s="13">
        <v>24359</v>
      </c>
      <c r="I17" s="13">
        <v>5468</v>
      </c>
      <c r="J17" s="13">
        <v>13772</v>
      </c>
      <c r="K17" s="11">
        <f t="shared" si="4"/>
        <v>259712</v>
      </c>
    </row>
    <row r="18" spans="1:11" ht="17.25" customHeight="1">
      <c r="A18" s="14" t="s">
        <v>97</v>
      </c>
      <c r="B18" s="13">
        <v>7098</v>
      </c>
      <c r="C18" s="13">
        <v>7548</v>
      </c>
      <c r="D18" s="13">
        <v>8825</v>
      </c>
      <c r="E18" s="13">
        <v>5970</v>
      </c>
      <c r="F18" s="13">
        <v>9030</v>
      </c>
      <c r="G18" s="13">
        <v>16598</v>
      </c>
      <c r="H18" s="13">
        <v>5636</v>
      </c>
      <c r="I18" s="13">
        <v>1247</v>
      </c>
      <c r="J18" s="13">
        <v>3852</v>
      </c>
      <c r="K18" s="11">
        <f t="shared" si="4"/>
        <v>65804</v>
      </c>
    </row>
    <row r="19" spans="1:11" ht="17.25" customHeight="1">
      <c r="A19" s="14" t="s">
        <v>98</v>
      </c>
      <c r="B19" s="13">
        <v>47</v>
      </c>
      <c r="C19" s="13">
        <v>72</v>
      </c>
      <c r="D19" s="13">
        <v>66</v>
      </c>
      <c r="E19" s="13">
        <v>32</v>
      </c>
      <c r="F19" s="13">
        <v>67</v>
      </c>
      <c r="G19" s="13">
        <v>104</v>
      </c>
      <c r="H19" s="13">
        <v>77</v>
      </c>
      <c r="I19" s="13">
        <v>12</v>
      </c>
      <c r="J19" s="13">
        <v>21</v>
      </c>
      <c r="K19" s="11">
        <f t="shared" si="4"/>
        <v>498</v>
      </c>
    </row>
    <row r="20" spans="1:11" ht="17.25" customHeight="1">
      <c r="A20" s="16" t="s">
        <v>23</v>
      </c>
      <c r="B20" s="11">
        <f>+B21+B22+B23</f>
        <v>174303</v>
      </c>
      <c r="C20" s="11">
        <f aca="true" t="shared" si="6" ref="C20:J20">+C21+C22+C23</f>
        <v>196719</v>
      </c>
      <c r="D20" s="11">
        <f t="shared" si="6"/>
        <v>226259</v>
      </c>
      <c r="E20" s="11">
        <f t="shared" si="6"/>
        <v>138961</v>
      </c>
      <c r="F20" s="11">
        <f t="shared" si="6"/>
        <v>223447</v>
      </c>
      <c r="G20" s="11">
        <f t="shared" si="6"/>
        <v>412693</v>
      </c>
      <c r="H20" s="11">
        <f t="shared" si="6"/>
        <v>145479</v>
      </c>
      <c r="I20" s="11">
        <f t="shared" si="6"/>
        <v>34524</v>
      </c>
      <c r="J20" s="11">
        <f t="shared" si="6"/>
        <v>88857</v>
      </c>
      <c r="K20" s="11">
        <f t="shared" si="4"/>
        <v>1641242</v>
      </c>
    </row>
    <row r="21" spans="1:12" ht="17.25" customHeight="1">
      <c r="A21" s="12" t="s">
        <v>24</v>
      </c>
      <c r="B21" s="13">
        <v>95447</v>
      </c>
      <c r="C21" s="13">
        <v>119433</v>
      </c>
      <c r="D21" s="13">
        <v>136636</v>
      </c>
      <c r="E21" s="13">
        <v>82655</v>
      </c>
      <c r="F21" s="13">
        <v>129824</v>
      </c>
      <c r="G21" s="13">
        <v>220072</v>
      </c>
      <c r="H21" s="13">
        <v>83207</v>
      </c>
      <c r="I21" s="13">
        <v>21924</v>
      </c>
      <c r="J21" s="13">
        <v>53025</v>
      </c>
      <c r="K21" s="11">
        <f t="shared" si="4"/>
        <v>942223</v>
      </c>
      <c r="L21" s="52"/>
    </row>
    <row r="22" spans="1:12" ht="17.25" customHeight="1">
      <c r="A22" s="12" t="s">
        <v>25</v>
      </c>
      <c r="B22" s="13">
        <v>76152</v>
      </c>
      <c r="C22" s="13">
        <v>74033</v>
      </c>
      <c r="D22" s="13">
        <v>86743</v>
      </c>
      <c r="E22" s="13">
        <v>54212</v>
      </c>
      <c r="F22" s="13">
        <v>91129</v>
      </c>
      <c r="G22" s="13">
        <v>188263</v>
      </c>
      <c r="H22" s="13">
        <v>59031</v>
      </c>
      <c r="I22" s="13">
        <v>11987</v>
      </c>
      <c r="J22" s="13">
        <v>34816</v>
      </c>
      <c r="K22" s="11">
        <f t="shared" si="4"/>
        <v>676366</v>
      </c>
      <c r="L22" s="52"/>
    </row>
    <row r="23" spans="1:11" ht="17.25" customHeight="1">
      <c r="A23" s="12" t="s">
        <v>26</v>
      </c>
      <c r="B23" s="13">
        <v>2704</v>
      </c>
      <c r="C23" s="13">
        <v>3253</v>
      </c>
      <c r="D23" s="13">
        <v>2880</v>
      </c>
      <c r="E23" s="13">
        <v>2094</v>
      </c>
      <c r="F23" s="13">
        <v>2494</v>
      </c>
      <c r="G23" s="13">
        <v>4358</v>
      </c>
      <c r="H23" s="13">
        <v>3241</v>
      </c>
      <c r="I23" s="13">
        <v>613</v>
      </c>
      <c r="J23" s="13">
        <v>1016</v>
      </c>
      <c r="K23" s="11">
        <f t="shared" si="4"/>
        <v>22653</v>
      </c>
    </row>
    <row r="24" spans="1:11" ht="17.25" customHeight="1">
      <c r="A24" s="16" t="s">
        <v>27</v>
      </c>
      <c r="B24" s="13">
        <f>+B25+B26</f>
        <v>112954</v>
      </c>
      <c r="C24" s="13">
        <f aca="true" t="shared" si="7" ref="C24:J24">+C25+C26</f>
        <v>158483</v>
      </c>
      <c r="D24" s="13">
        <f t="shared" si="7"/>
        <v>178719</v>
      </c>
      <c r="E24" s="13">
        <f t="shared" si="7"/>
        <v>107168</v>
      </c>
      <c r="F24" s="13">
        <f t="shared" si="7"/>
        <v>131395</v>
      </c>
      <c r="G24" s="13">
        <f t="shared" si="7"/>
        <v>180617</v>
      </c>
      <c r="H24" s="13">
        <f t="shared" si="7"/>
        <v>86690</v>
      </c>
      <c r="I24" s="13">
        <f t="shared" si="7"/>
        <v>29252</v>
      </c>
      <c r="J24" s="13">
        <f t="shared" si="7"/>
        <v>78517</v>
      </c>
      <c r="K24" s="11">
        <f t="shared" si="4"/>
        <v>1063795</v>
      </c>
    </row>
    <row r="25" spans="1:12" ht="17.25" customHeight="1">
      <c r="A25" s="12" t="s">
        <v>130</v>
      </c>
      <c r="B25" s="13">
        <v>70889</v>
      </c>
      <c r="C25" s="13">
        <v>106141</v>
      </c>
      <c r="D25" s="13">
        <v>124011</v>
      </c>
      <c r="E25" s="13">
        <v>73161</v>
      </c>
      <c r="F25" s="13">
        <v>88421</v>
      </c>
      <c r="G25" s="13">
        <v>118397</v>
      </c>
      <c r="H25" s="13">
        <v>57019</v>
      </c>
      <c r="I25" s="13">
        <v>21592</v>
      </c>
      <c r="J25" s="13">
        <v>52076</v>
      </c>
      <c r="K25" s="11">
        <f t="shared" si="4"/>
        <v>711707</v>
      </c>
      <c r="L25" s="52"/>
    </row>
    <row r="26" spans="1:12" ht="17.25" customHeight="1">
      <c r="A26" s="12" t="s">
        <v>131</v>
      </c>
      <c r="B26" s="13">
        <v>42065</v>
      </c>
      <c r="C26" s="13">
        <v>52342</v>
      </c>
      <c r="D26" s="13">
        <v>54708</v>
      </c>
      <c r="E26" s="13">
        <v>34007</v>
      </c>
      <c r="F26" s="13">
        <v>42974</v>
      </c>
      <c r="G26" s="13">
        <v>62220</v>
      </c>
      <c r="H26" s="13">
        <v>29671</v>
      </c>
      <c r="I26" s="13">
        <v>7660</v>
      </c>
      <c r="J26" s="13">
        <v>26441</v>
      </c>
      <c r="K26" s="11">
        <f t="shared" si="4"/>
        <v>352088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5823</v>
      </c>
      <c r="I27" s="11">
        <v>0</v>
      </c>
      <c r="J27" s="11">
        <v>0</v>
      </c>
      <c r="K27" s="11">
        <f t="shared" si="4"/>
        <v>5823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104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18137.93</v>
      </c>
      <c r="I35" s="19">
        <v>0</v>
      </c>
      <c r="J35" s="19">
        <v>0</v>
      </c>
      <c r="K35" s="23">
        <f>SUM(B35:J35)</f>
        <v>18137.93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103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1689485.26</v>
      </c>
      <c r="C47" s="22">
        <f aca="true" t="shared" si="12" ref="C47:H47">+C48+C57</f>
        <v>2406784.71</v>
      </c>
      <c r="D47" s="22">
        <f t="shared" si="12"/>
        <v>2861431.3299999996</v>
      </c>
      <c r="E47" s="22">
        <f t="shared" si="12"/>
        <v>1604139.3199999998</v>
      </c>
      <c r="F47" s="22">
        <f t="shared" si="12"/>
        <v>2194556.55</v>
      </c>
      <c r="G47" s="22">
        <f t="shared" si="12"/>
        <v>3080615.49</v>
      </c>
      <c r="H47" s="22">
        <f t="shared" si="12"/>
        <v>1622955.8299999998</v>
      </c>
      <c r="I47" s="22">
        <f>+I48+I57</f>
        <v>623113.11</v>
      </c>
      <c r="J47" s="22">
        <f>+J48+J57</f>
        <v>1019682.06</v>
      </c>
      <c r="K47" s="22">
        <f>SUM(B47:J47)</f>
        <v>17102763.659999996</v>
      </c>
    </row>
    <row r="48" spans="1:11" ht="17.25" customHeight="1">
      <c r="A48" s="16" t="s">
        <v>112</v>
      </c>
      <c r="B48" s="23">
        <f>SUM(B49:B56)</f>
        <v>1670820.04</v>
      </c>
      <c r="C48" s="23">
        <f aca="true" t="shared" si="13" ref="C48:J48">SUM(C49:C56)</f>
        <v>2383306.87</v>
      </c>
      <c r="D48" s="23">
        <f t="shared" si="13"/>
        <v>2836008.8</v>
      </c>
      <c r="E48" s="23">
        <f t="shared" si="13"/>
        <v>1581749.43</v>
      </c>
      <c r="F48" s="23">
        <f t="shared" si="13"/>
        <v>2171030.86</v>
      </c>
      <c r="G48" s="23">
        <f t="shared" si="13"/>
        <v>3051080.22</v>
      </c>
      <c r="H48" s="23">
        <f t="shared" si="13"/>
        <v>1602929.43</v>
      </c>
      <c r="I48" s="23">
        <f t="shared" si="13"/>
        <v>623113.11</v>
      </c>
      <c r="J48" s="23">
        <f t="shared" si="13"/>
        <v>1005676.13</v>
      </c>
      <c r="K48" s="23">
        <f aca="true" t="shared" si="14" ref="K48:K57">SUM(B48:J48)</f>
        <v>16925714.89</v>
      </c>
    </row>
    <row r="49" spans="1:11" ht="17.25" customHeight="1">
      <c r="A49" s="34" t="s">
        <v>44</v>
      </c>
      <c r="B49" s="23">
        <f aca="true" t="shared" si="15" ref="B49:H49">ROUND(B30*B7,2)</f>
        <v>1669612.8</v>
      </c>
      <c r="C49" s="23">
        <f t="shared" si="15"/>
        <v>2376005.49</v>
      </c>
      <c r="D49" s="23">
        <f t="shared" si="15"/>
        <v>2833671.61</v>
      </c>
      <c r="E49" s="23">
        <f t="shared" si="15"/>
        <v>1580736.74</v>
      </c>
      <c r="F49" s="23">
        <f t="shared" si="15"/>
        <v>2169210.53</v>
      </c>
      <c r="G49" s="23">
        <f t="shared" si="15"/>
        <v>3048433.44</v>
      </c>
      <c r="H49" s="23">
        <f t="shared" si="15"/>
        <v>1583632.41</v>
      </c>
      <c r="I49" s="23">
        <f>ROUND(I30*I7,2)</f>
        <v>622047.39</v>
      </c>
      <c r="J49" s="23">
        <f>ROUND(J30*J7,2)</f>
        <v>1003459.09</v>
      </c>
      <c r="K49" s="23">
        <f t="shared" si="14"/>
        <v>16886809.5</v>
      </c>
    </row>
    <row r="50" spans="1:11" ht="17.25" customHeight="1">
      <c r="A50" s="34" t="s">
        <v>45</v>
      </c>
      <c r="B50" s="19">
        <v>0</v>
      </c>
      <c r="C50" s="23">
        <f>ROUND(C31*C7,2)</f>
        <v>5281.34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5281.34</v>
      </c>
    </row>
    <row r="51" spans="1:11" ht="17.25" customHeight="1">
      <c r="A51" s="66" t="s">
        <v>105</v>
      </c>
      <c r="B51" s="67">
        <f aca="true" t="shared" si="16" ref="B51:H51">ROUND(B32*B7,2)</f>
        <v>-2884.44</v>
      </c>
      <c r="C51" s="67">
        <f t="shared" si="16"/>
        <v>-3753.68</v>
      </c>
      <c r="D51" s="67">
        <f t="shared" si="16"/>
        <v>-4048.57</v>
      </c>
      <c r="E51" s="67">
        <f t="shared" si="16"/>
        <v>-2432.71</v>
      </c>
      <c r="F51" s="67">
        <f t="shared" si="16"/>
        <v>-3461.19</v>
      </c>
      <c r="G51" s="67">
        <f t="shared" si="16"/>
        <v>-4783.3</v>
      </c>
      <c r="H51" s="67">
        <f t="shared" si="16"/>
        <v>-2555.95</v>
      </c>
      <c r="I51" s="19">
        <v>0</v>
      </c>
      <c r="J51" s="19">
        <v>0</v>
      </c>
      <c r="K51" s="67">
        <f>SUM(B51:J51)</f>
        <v>-23919.84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18137.93</v>
      </c>
      <c r="I53" s="31">
        <f>+I35</f>
        <v>0</v>
      </c>
      <c r="J53" s="31">
        <f>+J35</f>
        <v>0</v>
      </c>
      <c r="K53" s="23">
        <f t="shared" si="14"/>
        <v>18137.93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-240642.29</v>
      </c>
      <c r="C61" s="35">
        <f t="shared" si="17"/>
        <v>-298105.32</v>
      </c>
      <c r="D61" s="35">
        <f t="shared" si="17"/>
        <v>-305103.32999999996</v>
      </c>
      <c r="E61" s="35">
        <f t="shared" si="17"/>
        <v>-283286.80999999994</v>
      </c>
      <c r="F61" s="35">
        <f t="shared" si="17"/>
        <v>-333640.73</v>
      </c>
      <c r="G61" s="35">
        <f t="shared" si="17"/>
        <v>-347220.19</v>
      </c>
      <c r="H61" s="35">
        <f t="shared" si="17"/>
        <v>-263039.37</v>
      </c>
      <c r="I61" s="35">
        <f t="shared" si="17"/>
        <v>-111031.09</v>
      </c>
      <c r="J61" s="35">
        <f t="shared" si="17"/>
        <v>-123842.92</v>
      </c>
      <c r="K61" s="35">
        <f>SUM(B61:J61)</f>
        <v>-2305912.05</v>
      </c>
    </row>
    <row r="62" spans="1:11" ht="18.75" customHeight="1">
      <c r="A62" s="16" t="s">
        <v>75</v>
      </c>
      <c r="B62" s="35">
        <f aca="true" t="shared" si="18" ref="B62:J62">B63+B64+B65+B66+B67+B68</f>
        <v>-212845.25</v>
      </c>
      <c r="C62" s="35">
        <f t="shared" si="18"/>
        <v>-231658.34</v>
      </c>
      <c r="D62" s="35">
        <f t="shared" si="18"/>
        <v>-220996.36</v>
      </c>
      <c r="E62" s="35">
        <f t="shared" si="18"/>
        <v>-258075.38999999998</v>
      </c>
      <c r="F62" s="35">
        <f t="shared" si="18"/>
        <v>-246041.08999999997</v>
      </c>
      <c r="G62" s="35">
        <f t="shared" si="18"/>
        <v>-277274.05</v>
      </c>
      <c r="H62" s="35">
        <f t="shared" si="18"/>
        <v>-204238.6</v>
      </c>
      <c r="I62" s="35">
        <f t="shared" si="18"/>
        <v>-35959.4</v>
      </c>
      <c r="J62" s="35">
        <f t="shared" si="18"/>
        <v>-77181.8</v>
      </c>
      <c r="K62" s="35">
        <f aca="true" t="shared" si="19" ref="K62:K91">SUM(B62:J62)</f>
        <v>-1764270.28</v>
      </c>
    </row>
    <row r="63" spans="1:11" ht="18.75" customHeight="1">
      <c r="A63" s="12" t="s">
        <v>76</v>
      </c>
      <c r="B63" s="35">
        <f>-ROUND(B9*$D$3,2)</f>
        <v>-165721.8</v>
      </c>
      <c r="C63" s="35">
        <f aca="true" t="shared" si="20" ref="C63:J63">-ROUND(C9*$D$3,2)</f>
        <v>-225503.4</v>
      </c>
      <c r="D63" s="35">
        <f t="shared" si="20"/>
        <v>-199180.8</v>
      </c>
      <c r="E63" s="35">
        <f t="shared" si="20"/>
        <v>-152300.2</v>
      </c>
      <c r="F63" s="35">
        <f t="shared" si="20"/>
        <v>-178527.8</v>
      </c>
      <c r="G63" s="35">
        <f t="shared" si="20"/>
        <v>-228866.4</v>
      </c>
      <c r="H63" s="35">
        <f t="shared" si="20"/>
        <v>-204238.6</v>
      </c>
      <c r="I63" s="35">
        <f t="shared" si="20"/>
        <v>-35959.4</v>
      </c>
      <c r="J63" s="35">
        <f t="shared" si="20"/>
        <v>-77181.8</v>
      </c>
      <c r="K63" s="35">
        <f t="shared" si="19"/>
        <v>-1467480.2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-1174.2</v>
      </c>
      <c r="C65" s="35">
        <v>-95</v>
      </c>
      <c r="D65" s="35">
        <v>-144.4</v>
      </c>
      <c r="E65" s="35">
        <v>-459.8</v>
      </c>
      <c r="F65" s="35">
        <v>-387.6</v>
      </c>
      <c r="G65" s="35">
        <v>-292.6</v>
      </c>
      <c r="H65" s="19">
        <v>0</v>
      </c>
      <c r="I65" s="19">
        <v>0</v>
      </c>
      <c r="J65" s="19">
        <v>0</v>
      </c>
      <c r="K65" s="35">
        <f t="shared" si="19"/>
        <v>-2553.6</v>
      </c>
    </row>
    <row r="66" spans="1:11" ht="18.75" customHeight="1">
      <c r="A66" s="12" t="s">
        <v>106</v>
      </c>
      <c r="B66" s="35">
        <v>-9222.6</v>
      </c>
      <c r="C66" s="35">
        <v>-3005.8</v>
      </c>
      <c r="D66" s="35">
        <v>-2998.2</v>
      </c>
      <c r="E66" s="35">
        <v>-3841.8</v>
      </c>
      <c r="F66" s="35">
        <v>-3670.8</v>
      </c>
      <c r="G66" s="35">
        <v>-3724</v>
      </c>
      <c r="H66" s="19">
        <v>0</v>
      </c>
      <c r="I66" s="19">
        <v>0</v>
      </c>
      <c r="J66" s="19">
        <v>0</v>
      </c>
      <c r="K66" s="35">
        <f t="shared" si="19"/>
        <v>-26463.2</v>
      </c>
    </row>
    <row r="67" spans="1:11" ht="18.75" customHeight="1">
      <c r="A67" s="12" t="s">
        <v>53</v>
      </c>
      <c r="B67" s="35">
        <v>-36726.65</v>
      </c>
      <c r="C67" s="35">
        <v>-3054.14</v>
      </c>
      <c r="D67" s="35">
        <v>-18672.96</v>
      </c>
      <c r="E67" s="35">
        <v>-101473.59</v>
      </c>
      <c r="F67" s="35">
        <v>-63454.89</v>
      </c>
      <c r="G67" s="35">
        <v>-44391.05</v>
      </c>
      <c r="H67" s="19">
        <v>0</v>
      </c>
      <c r="I67" s="19">
        <v>0</v>
      </c>
      <c r="J67" s="19">
        <v>0</v>
      </c>
      <c r="K67" s="35">
        <f t="shared" si="19"/>
        <v>-267773.27999999997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-21526.699999999997</v>
      </c>
      <c r="C69" s="67">
        <f t="shared" si="21"/>
        <v>-53598.83</v>
      </c>
      <c r="D69" s="67">
        <f t="shared" si="21"/>
        <v>-90077.48999999999</v>
      </c>
      <c r="E69" s="67">
        <f t="shared" si="21"/>
        <v>-36953.82</v>
      </c>
      <c r="F69" s="67">
        <f t="shared" si="21"/>
        <v>-63589.89</v>
      </c>
      <c r="G69" s="67">
        <f t="shared" si="21"/>
        <v>-62223.86</v>
      </c>
      <c r="H69" s="67">
        <f t="shared" si="21"/>
        <v>-46926.71000000001</v>
      </c>
      <c r="I69" s="67">
        <f t="shared" si="21"/>
        <v>-75071.69</v>
      </c>
      <c r="J69" s="67">
        <f t="shared" si="21"/>
        <v>-18981.309999999998</v>
      </c>
      <c r="K69" s="67">
        <f t="shared" si="19"/>
        <v>-468950.3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7">
        <v>-4597.26</v>
      </c>
      <c r="C76" s="67">
        <v>-28946.09</v>
      </c>
      <c r="D76" s="67">
        <v>-64656.53</v>
      </c>
      <c r="E76" s="67">
        <v>-20661.6</v>
      </c>
      <c r="F76" s="67">
        <v>-40779.57</v>
      </c>
      <c r="G76" s="67">
        <v>-27600.6</v>
      </c>
      <c r="H76" s="67">
        <v>-30221.15</v>
      </c>
      <c r="I76" s="67">
        <v>-6679.62</v>
      </c>
      <c r="J76" s="67">
        <v>-6874.09</v>
      </c>
      <c r="K76" s="67">
        <f t="shared" si="19"/>
        <v>-231016.51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133</v>
      </c>
      <c r="B102" s="67">
        <v>-6270.34</v>
      </c>
      <c r="C102" s="67">
        <v>-12848.15</v>
      </c>
      <c r="D102" s="67">
        <v>5970.52</v>
      </c>
      <c r="E102" s="67">
        <v>11742.4</v>
      </c>
      <c r="F102" s="67">
        <v>-24009.75</v>
      </c>
      <c r="G102" s="67">
        <v>-7722.28</v>
      </c>
      <c r="H102" s="67">
        <v>-11874.06</v>
      </c>
      <c r="I102" s="19">
        <v>0</v>
      </c>
      <c r="J102" s="67">
        <v>-27679.81</v>
      </c>
      <c r="K102" s="67">
        <f>SUM(B102:J102)</f>
        <v>-72691.47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1448842.97</v>
      </c>
      <c r="C104" s="24">
        <f t="shared" si="22"/>
        <v>2108679.39</v>
      </c>
      <c r="D104" s="24">
        <f t="shared" si="22"/>
        <v>2556328</v>
      </c>
      <c r="E104" s="24">
        <f t="shared" si="22"/>
        <v>1320852.51</v>
      </c>
      <c r="F104" s="24">
        <f t="shared" si="22"/>
        <v>1861399.8800000001</v>
      </c>
      <c r="G104" s="24">
        <f t="shared" si="22"/>
        <v>2733395.3000000007</v>
      </c>
      <c r="H104" s="24">
        <f t="shared" si="22"/>
        <v>1359916.46</v>
      </c>
      <c r="I104" s="24">
        <f>+I105+I106</f>
        <v>512082.01999999996</v>
      </c>
      <c r="J104" s="24">
        <f>+J105+J106</f>
        <v>909513.02</v>
      </c>
      <c r="K104" s="48">
        <f>SUM(B104:J104)</f>
        <v>14811009.55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1436448.09</v>
      </c>
      <c r="C105" s="24">
        <f t="shared" si="23"/>
        <v>2098049.7</v>
      </c>
      <c r="D105" s="24">
        <f t="shared" si="23"/>
        <v>2524934.95</v>
      </c>
      <c r="E105" s="24">
        <f t="shared" si="23"/>
        <v>1286720.22</v>
      </c>
      <c r="F105" s="24">
        <f t="shared" si="23"/>
        <v>1861399.8800000001</v>
      </c>
      <c r="G105" s="24">
        <f t="shared" si="23"/>
        <v>2711582.3100000005</v>
      </c>
      <c r="H105" s="24">
        <f t="shared" si="23"/>
        <v>1351764.1199999999</v>
      </c>
      <c r="I105" s="24">
        <f t="shared" si="23"/>
        <v>512082.01999999996</v>
      </c>
      <c r="J105" s="24">
        <f t="shared" si="23"/>
        <v>909513.02</v>
      </c>
      <c r="K105" s="48">
        <f>SUM(B105:J105)</f>
        <v>14692494.309999999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12394.880000000001</v>
      </c>
      <c r="C106" s="24">
        <f t="shared" si="24"/>
        <v>10629.69</v>
      </c>
      <c r="D106" s="24">
        <f t="shared" si="24"/>
        <v>31393.05</v>
      </c>
      <c r="E106" s="24">
        <f t="shared" si="24"/>
        <v>34132.29</v>
      </c>
      <c r="F106" s="24">
        <f t="shared" si="24"/>
        <v>0</v>
      </c>
      <c r="G106" s="24">
        <f t="shared" si="24"/>
        <v>21812.99</v>
      </c>
      <c r="H106" s="24">
        <f t="shared" si="24"/>
        <v>8152.340000000002</v>
      </c>
      <c r="I106" s="19">
        <f t="shared" si="24"/>
        <v>0</v>
      </c>
      <c r="J106" s="24">
        <f t="shared" si="24"/>
        <v>0</v>
      </c>
      <c r="K106" s="48">
        <f>SUM(B106:J106)</f>
        <v>118515.24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67">
        <f>IF(F102+F57&lt;0,F102+F57+F71,0)</f>
        <v>-484.0600000000013</v>
      </c>
      <c r="G108" s="19">
        <v>0</v>
      </c>
      <c r="H108" s="19">
        <v>0</v>
      </c>
      <c r="I108" s="19">
        <v>0</v>
      </c>
      <c r="J108" s="67">
        <f>IF(J102+J57&lt;0,J102+J57+J71,0)</f>
        <v>-13673.880000000001</v>
      </c>
      <c r="K108" s="48">
        <f>SUM(B108:J108)</f>
        <v>-14157.940000000002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14811009.57</v>
      </c>
      <c r="L112" s="54"/>
    </row>
    <row r="113" spans="1:11" ht="18.75" customHeight="1">
      <c r="A113" s="26" t="s">
        <v>71</v>
      </c>
      <c r="B113" s="27">
        <v>190075.8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190075.8</v>
      </c>
    </row>
    <row r="114" spans="1:11" ht="18.75" customHeight="1">
      <c r="A114" s="26" t="s">
        <v>72</v>
      </c>
      <c r="B114" s="27">
        <v>1258767.1700000002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1258767.1700000002</v>
      </c>
    </row>
    <row r="115" spans="1:11" ht="18.75" customHeight="1">
      <c r="A115" s="26" t="s">
        <v>73</v>
      </c>
      <c r="B115" s="40">
        <v>0</v>
      </c>
      <c r="C115" s="27">
        <f>+C104</f>
        <v>2108679.39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2108679.39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2556328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2556328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1320852.51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1320852.51</v>
      </c>
    </row>
    <row r="118" spans="1:11" ht="18.75" customHeight="1">
      <c r="A118" s="68" t="s">
        <v>107</v>
      </c>
      <c r="B118" s="40">
        <v>0</v>
      </c>
      <c r="C118" s="40">
        <v>0</v>
      </c>
      <c r="D118" s="40">
        <v>0</v>
      </c>
      <c r="E118" s="40">
        <v>0</v>
      </c>
      <c r="F118" s="27">
        <v>353852.12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353852.12</v>
      </c>
    </row>
    <row r="119" spans="1:11" ht="18.75" customHeight="1">
      <c r="A119" s="68" t="s">
        <v>108</v>
      </c>
      <c r="B119" s="40">
        <v>0</v>
      </c>
      <c r="C119" s="40">
        <v>0</v>
      </c>
      <c r="D119" s="40">
        <v>0</v>
      </c>
      <c r="E119" s="40">
        <v>0</v>
      </c>
      <c r="F119" s="27">
        <v>650000.84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650000.84</v>
      </c>
    </row>
    <row r="120" spans="1:11" ht="18.75" customHeight="1">
      <c r="A120" s="68" t="s">
        <v>109</v>
      </c>
      <c r="B120" s="40">
        <v>0</v>
      </c>
      <c r="C120" s="40">
        <v>0</v>
      </c>
      <c r="D120" s="40">
        <v>0</v>
      </c>
      <c r="E120" s="40">
        <v>0</v>
      </c>
      <c r="F120" s="27">
        <v>85810.54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85810.54</v>
      </c>
    </row>
    <row r="121" spans="1:11" ht="18.75" customHeight="1">
      <c r="A121" s="68" t="s">
        <v>116</v>
      </c>
      <c r="B121" s="70">
        <v>0</v>
      </c>
      <c r="C121" s="70">
        <v>0</v>
      </c>
      <c r="D121" s="70">
        <v>0</v>
      </c>
      <c r="E121" s="70">
        <v>0</v>
      </c>
      <c r="F121" s="71">
        <v>771736.39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771736.39</v>
      </c>
    </row>
    <row r="122" spans="1:11" ht="18.75" customHeight="1">
      <c r="A122" s="68" t="s">
        <v>117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812934.19</v>
      </c>
      <c r="H122" s="40">
        <v>0</v>
      </c>
      <c r="I122" s="40">
        <v>0</v>
      </c>
      <c r="J122" s="40">
        <v>0</v>
      </c>
      <c r="K122" s="41">
        <f t="shared" si="25"/>
        <v>812934.19</v>
      </c>
    </row>
    <row r="123" spans="1:11" ht="18.75" customHeight="1">
      <c r="A123" s="68" t="s">
        <v>118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67837.13</v>
      </c>
      <c r="H123" s="40">
        <v>0</v>
      </c>
      <c r="I123" s="40">
        <v>0</v>
      </c>
      <c r="J123" s="40">
        <v>0</v>
      </c>
      <c r="K123" s="41">
        <f t="shared" si="25"/>
        <v>67837.13</v>
      </c>
    </row>
    <row r="124" spans="1:11" ht="18.75" customHeight="1">
      <c r="A124" s="68" t="s">
        <v>119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391366.78</v>
      </c>
      <c r="H124" s="40">
        <v>0</v>
      </c>
      <c r="I124" s="40">
        <v>0</v>
      </c>
      <c r="J124" s="40">
        <v>0</v>
      </c>
      <c r="K124" s="41">
        <f t="shared" si="25"/>
        <v>391366.78</v>
      </c>
    </row>
    <row r="125" spans="1:11" ht="18.75" customHeight="1">
      <c r="A125" s="68" t="s">
        <v>120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372012.17000000004</v>
      </c>
      <c r="H125" s="40">
        <v>0</v>
      </c>
      <c r="I125" s="40">
        <v>0</v>
      </c>
      <c r="J125" s="40">
        <v>0</v>
      </c>
      <c r="K125" s="41">
        <f t="shared" si="25"/>
        <v>372012.17000000004</v>
      </c>
    </row>
    <row r="126" spans="1:11" ht="18.75" customHeight="1">
      <c r="A126" s="68" t="s">
        <v>121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1089245.04</v>
      </c>
      <c r="H126" s="40">
        <v>0</v>
      </c>
      <c r="I126" s="40">
        <v>0</v>
      </c>
      <c r="J126" s="40">
        <v>0</v>
      </c>
      <c r="K126" s="41">
        <f t="shared" si="25"/>
        <v>1089245.04</v>
      </c>
    </row>
    <row r="127" spans="1:11" ht="18.75" customHeight="1">
      <c r="A127" s="68" t="s">
        <v>122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482119.88</v>
      </c>
      <c r="I127" s="40">
        <v>0</v>
      </c>
      <c r="J127" s="40">
        <v>0</v>
      </c>
      <c r="K127" s="41">
        <f t="shared" si="25"/>
        <v>482119.88</v>
      </c>
    </row>
    <row r="128" spans="1:11" ht="18.75" customHeight="1">
      <c r="A128" s="68" t="s">
        <v>123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877796.5800000001</v>
      </c>
      <c r="I128" s="40">
        <v>0</v>
      </c>
      <c r="J128" s="40">
        <v>0</v>
      </c>
      <c r="K128" s="41">
        <f t="shared" si="25"/>
        <v>877796.5800000001</v>
      </c>
    </row>
    <row r="129" spans="1:11" ht="18.75" customHeight="1">
      <c r="A129" s="68" t="s">
        <v>124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512082.02</v>
      </c>
      <c r="J129" s="40">
        <v>0</v>
      </c>
      <c r="K129" s="41">
        <f t="shared" si="25"/>
        <v>512082.02</v>
      </c>
    </row>
    <row r="130" spans="1:11" ht="18.75" customHeight="1">
      <c r="A130" s="69" t="s">
        <v>125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909513.02</v>
      </c>
      <c r="K130" s="44">
        <f t="shared" si="25"/>
        <v>909513.02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2017-02-23T14:20:09Z</dcterms:modified>
  <cp:category/>
  <cp:version/>
  <cp:contentType/>
  <cp:contentStatus/>
</cp:coreProperties>
</file>