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<sst xmlns="http://schemas.openxmlformats.org/spreadsheetml/2006/main" count="134" uniqueCount="134">
  <si>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</si>
  <si>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</si>
  <si>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</si>
  <si>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</si>
  <si>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</si>
  <si>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</si>
  <si>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</si>
  <si>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</si>
  <si>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</si>
  <si>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</si>
  <si>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</si>
  <si>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</si>
  <si>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</si>
  <si>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</si>
  <si>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</si>
  <si>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</si>
  <si>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</si>
  <si>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</si>
  <si>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</si>
  <si>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</si>
  <si>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</si>
  <si>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</si>
  <si>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</si>
  <si>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</si>
  <si>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</si>
  <si>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</si>
  <si>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</si>
  <si>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</si>
  <si>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</si>
  <si>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</si>
  <si>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</si>
  <si>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</si>
  <si>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</si>
  <si>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</si>
  <si>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</si>
  <si>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</si>
  <si>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</si>
  <si>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</si>
  <si>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</si>
  <si>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</si>
  <si>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</si>
  <si>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</si>
  <si>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</si>
  <si>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</si>
  <si>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</si>
  <si>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</si>
  <si>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</si>
  <si>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</si>
  <si>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</si>
  <si>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</si>
  <si>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</si>
  <si>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</si>
  <si>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</si>
  <si>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</si>
  <si>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</si>
  <si>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</si>
  <si>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</si>
  <si>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</si>
  <si>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</si>
  <si>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</si>
  <si>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</si>
  <si>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</si>
  <si>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</si>
  <si>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</si>
  <si>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</si>
  <si>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</si>
  <si>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</si>
  <si>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</si>
  <si>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</si>
  <si>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</si>
  <si>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</si>
  <si>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</si>
  <si>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</si>
  <si>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</si>
  <si>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</si>
  <si>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</si>
  <si>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</si>
  <si>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</si>
  <si>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</si>
  <si>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</si>
  <si>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</si>
  <si>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</si>
  <si>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</si>
  <si>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</si>
  <si>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</si>
  <si>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</si>
  <si>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</si>
  <si>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</si>
  <si>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</si>
  <si>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</si>
  <si>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</si>
  <si>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</si>
  <si>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</si>
  <si>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</si>
  <si>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</si>
  <si>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</si>
  <si>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</si>
  <si>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</si>
  <si>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</si>
  <si>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</si>
  <si>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</si>
  <si>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</si>
  <si>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</si>
  <si>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</si>
  <si>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</si>
  <si>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</si>
  <si>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</si>
  <si>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</si>
  <si>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</si>
  <si>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</si>
  <si>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</si>
  <si>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</si>
  <si>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</si>
  <si>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</si>
  <si>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</si>
  <si>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</si>
  <si>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</si>
  <si>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</si>
  <si>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</si>
  <si>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</si>
  <si>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</si>
  <si>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</si>
  <si>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</si>
  <si>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</si>
  <si>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</si>
  <si>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</si>
  <si>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</si>
  <si>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</si>
  <si>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</si>
  <si>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</si>
  <si>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</si>
  <si>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</si>
  <si>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</si>
  <si>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08/02/17 - VENCIMENTO 21/02/17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</si>
</sst>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624222</v>
      </c>
      <c r="C7" s="9">
        <f t="shared" si="0"/>
        <v>794086</v>
      </c>
      <c r="D7" s="9">
        <f t="shared" si="0"/>
        <v>836670</v>
      </c>
      <c r="E7" s="9">
        <f t="shared" si="0"/>
        <v>555084</v>
      </c>
      <c r="F7" s="9">
        <f t="shared" si="0"/>
        <v>752600</v>
      </c>
      <c r="G7" s="9">
        <f t="shared" si="0"/>
        <v>1245003</v>
      </c>
      <c r="H7" s="9">
        <f t="shared" si="0"/>
        <v>571065</v>
      </c>
      <c r="I7" s="9">
        <f t="shared" si="0"/>
        <v>130806</v>
      </c>
      <c r="J7" s="9">
        <f t="shared" si="0"/>
        <v>343091</v>
      </c>
      <c r="K7" s="9">
        <f t="shared" si="0"/>
        <v>5852627</v>
      </c>
      <c r="L7" s="52"/>
    </row>
    <row r="8" spans="1:11" ht="17.25" customHeight="1">
      <c r="A8" s="10" t="s">
        <v>99</v>
      </c>
      <c r="B8" s="11">
        <f>B9+B12+B16</f>
        <v>328836</v>
      </c>
      <c r="C8" s="11">
        <f aca="true" t="shared" si="1" ref="C8:J8">C9+C12+C16</f>
        <v>428448</v>
      </c>
      <c r="D8" s="11">
        <f t="shared" si="1"/>
        <v>422560</v>
      </c>
      <c r="E8" s="11">
        <f t="shared" si="1"/>
        <v>299452</v>
      </c>
      <c r="F8" s="11">
        <f t="shared" si="1"/>
        <v>391625</v>
      </c>
      <c r="G8" s="11">
        <f t="shared" si="1"/>
        <v>647605</v>
      </c>
      <c r="H8" s="11">
        <f t="shared" si="1"/>
        <v>329522</v>
      </c>
      <c r="I8" s="11">
        <f t="shared" si="1"/>
        <v>63456</v>
      </c>
      <c r="J8" s="11">
        <f t="shared" si="1"/>
        <v>172192</v>
      </c>
      <c r="K8" s="11">
        <f>SUM(B8:J8)</f>
        <v>3083696</v>
      </c>
    </row>
    <row r="9" spans="1:11" ht="17.25" customHeight="1">
      <c r="A9" s="15" t="s">
        <v>17</v>
      </c>
      <c r="B9" s="13">
        <f>+B10+B11</f>
        <v>45396</v>
      </c>
      <c r="C9" s="13">
        <f aca="true" t="shared" si="2" ref="C9:J9">+C10+C11</f>
        <v>60372</v>
      </c>
      <c r="D9" s="13">
        <f t="shared" si="2"/>
        <v>52832</v>
      </c>
      <c r="E9" s="13">
        <f t="shared" si="2"/>
        <v>41091</v>
      </c>
      <c r="F9" s="13">
        <f t="shared" si="2"/>
        <v>47092</v>
      </c>
      <c r="G9" s="13">
        <f t="shared" si="2"/>
        <v>61081</v>
      </c>
      <c r="H9" s="13">
        <f t="shared" si="2"/>
        <v>55234</v>
      </c>
      <c r="I9" s="13">
        <f t="shared" si="2"/>
        <v>9762</v>
      </c>
      <c r="J9" s="13">
        <f t="shared" si="2"/>
        <v>20352</v>
      </c>
      <c r="K9" s="11">
        <f>SUM(B9:J9)</f>
        <v>393212</v>
      </c>
    </row>
    <row r="10" spans="1:11" ht="17.25" customHeight="1">
      <c r="A10" s="29" t="s">
        <v>18</v>
      </c>
      <c r="B10" s="13">
        <v>45396</v>
      </c>
      <c r="C10" s="13">
        <v>60372</v>
      </c>
      <c r="D10" s="13">
        <v>52832</v>
      </c>
      <c r="E10" s="13">
        <v>41091</v>
      </c>
      <c r="F10" s="13">
        <v>47092</v>
      </c>
      <c r="G10" s="13">
        <v>61081</v>
      </c>
      <c r="H10" s="13">
        <v>55234</v>
      </c>
      <c r="I10" s="13">
        <v>9762</v>
      </c>
      <c r="J10" s="13">
        <v>20352</v>
      </c>
      <c r="K10" s="11">
        <f>SUM(B10:J10)</f>
        <v>393212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247764</v>
      </c>
      <c r="C12" s="17">
        <f t="shared" si="3"/>
        <v>323391</v>
      </c>
      <c r="D12" s="17">
        <f t="shared" si="3"/>
        <v>324500</v>
      </c>
      <c r="E12" s="17">
        <f t="shared" si="3"/>
        <v>227654</v>
      </c>
      <c r="F12" s="17">
        <f t="shared" si="3"/>
        <v>295419</v>
      </c>
      <c r="G12" s="17">
        <f t="shared" si="3"/>
        <v>500869</v>
      </c>
      <c r="H12" s="17">
        <f t="shared" si="3"/>
        <v>242144</v>
      </c>
      <c r="I12" s="17">
        <f t="shared" si="3"/>
        <v>46170</v>
      </c>
      <c r="J12" s="17">
        <f t="shared" si="3"/>
        <v>133048</v>
      </c>
      <c r="K12" s="11">
        <f aca="true" t="shared" si="4" ref="K12:K27">SUM(B12:J12)</f>
        <v>2340959</v>
      </c>
    </row>
    <row r="13" spans="1:13" ht="17.25" customHeight="1">
      <c r="A13" s="14" t="s">
        <v>20</v>
      </c>
      <c r="B13" s="13">
        <v>123277</v>
      </c>
      <c r="C13" s="13">
        <v>173569</v>
      </c>
      <c r="D13" s="13">
        <v>176052</v>
      </c>
      <c r="E13" s="13">
        <v>120410</v>
      </c>
      <c r="F13" s="13">
        <v>154572</v>
      </c>
      <c r="G13" s="13">
        <v>244190</v>
      </c>
      <c r="H13" s="13">
        <v>118813</v>
      </c>
      <c r="I13" s="13">
        <v>26642</v>
      </c>
      <c r="J13" s="13">
        <v>72636</v>
      </c>
      <c r="K13" s="11">
        <f t="shared" si="4"/>
        <v>1210161</v>
      </c>
      <c r="L13" s="52"/>
      <c r="M13" s="53"/>
    </row>
    <row r="14" spans="1:12" ht="17.25" customHeight="1">
      <c r="A14" s="14" t="s">
        <v>21</v>
      </c>
      <c r="B14" s="13">
        <v>118573</v>
      </c>
      <c r="C14" s="13">
        <v>141505</v>
      </c>
      <c r="D14" s="13">
        <v>141965</v>
      </c>
      <c r="E14" s="13">
        <v>101505</v>
      </c>
      <c r="F14" s="13">
        <v>135358</v>
      </c>
      <c r="G14" s="13">
        <v>247873</v>
      </c>
      <c r="H14" s="13">
        <v>114042</v>
      </c>
      <c r="I14" s="13">
        <v>17945</v>
      </c>
      <c r="J14" s="13">
        <v>58246</v>
      </c>
      <c r="K14" s="11">
        <f t="shared" si="4"/>
        <v>1077012</v>
      </c>
      <c r="L14" s="52"/>
    </row>
    <row r="15" spans="1:11" ht="17.25" customHeight="1">
      <c r="A15" s="14" t="s">
        <v>22</v>
      </c>
      <c r="B15" s="13">
        <v>5914</v>
      </c>
      <c r="C15" s="13">
        <v>8317</v>
      </c>
      <c r="D15" s="13">
        <v>6483</v>
      </c>
      <c r="E15" s="13">
        <v>5739</v>
      </c>
      <c r="F15" s="13">
        <v>5489</v>
      </c>
      <c r="G15" s="13">
        <v>8806</v>
      </c>
      <c r="H15" s="13">
        <v>9289</v>
      </c>
      <c r="I15" s="13">
        <v>1583</v>
      </c>
      <c r="J15" s="13">
        <v>2166</v>
      </c>
      <c r="K15" s="11">
        <f t="shared" si="4"/>
        <v>53786</v>
      </c>
    </row>
    <row r="16" spans="1:11" ht="17.25" customHeight="1">
      <c r="A16" s="15" t="s">
        <v>95</v>
      </c>
      <c r="B16" s="13">
        <f>B17+B18+B19</f>
        <v>35676</v>
      </c>
      <c r="C16" s="13">
        <f aca="true" t="shared" si="5" ref="C16:J16">C17+C18+C19</f>
        <v>44685</v>
      </c>
      <c r="D16" s="13">
        <f t="shared" si="5"/>
        <v>45228</v>
      </c>
      <c r="E16" s="13">
        <f t="shared" si="5"/>
        <v>30707</v>
      </c>
      <c r="F16" s="13">
        <f t="shared" si="5"/>
        <v>49114</v>
      </c>
      <c r="G16" s="13">
        <f t="shared" si="5"/>
        <v>85655</v>
      </c>
      <c r="H16" s="13">
        <f t="shared" si="5"/>
        <v>32144</v>
      </c>
      <c r="I16" s="13">
        <f t="shared" si="5"/>
        <v>7524</v>
      </c>
      <c r="J16" s="13">
        <f t="shared" si="5"/>
        <v>18792</v>
      </c>
      <c r="K16" s="11">
        <f t="shared" si="4"/>
        <v>349525</v>
      </c>
    </row>
    <row r="17" spans="1:11" ht="17.25" customHeight="1">
      <c r="A17" s="14" t="s">
        <v>96</v>
      </c>
      <c r="B17" s="13">
        <v>26520</v>
      </c>
      <c r="C17" s="13">
        <v>34837</v>
      </c>
      <c r="D17" s="13">
        <v>33285</v>
      </c>
      <c r="E17" s="13">
        <v>22867</v>
      </c>
      <c r="F17" s="13">
        <v>37503</v>
      </c>
      <c r="G17" s="13">
        <v>64267</v>
      </c>
      <c r="H17" s="13">
        <v>24940</v>
      </c>
      <c r="I17" s="13">
        <v>5877</v>
      </c>
      <c r="J17" s="13">
        <v>13819</v>
      </c>
      <c r="K17" s="11">
        <f t="shared" si="4"/>
        <v>263915</v>
      </c>
    </row>
    <row r="18" spans="1:11" ht="17.25" customHeight="1">
      <c r="A18" s="14" t="s">
        <v>97</v>
      </c>
      <c r="B18" s="13">
        <v>9119</v>
      </c>
      <c r="C18" s="13">
        <v>9794</v>
      </c>
      <c r="D18" s="13">
        <v>11906</v>
      </c>
      <c r="E18" s="13">
        <v>7823</v>
      </c>
      <c r="F18" s="13">
        <v>11568</v>
      </c>
      <c r="G18" s="13">
        <v>21339</v>
      </c>
      <c r="H18" s="13">
        <v>7145</v>
      </c>
      <c r="I18" s="13">
        <v>1645</v>
      </c>
      <c r="J18" s="13">
        <v>4964</v>
      </c>
      <c r="K18" s="11">
        <f t="shared" si="4"/>
        <v>85303</v>
      </c>
    </row>
    <row r="19" spans="1:11" ht="17.25" customHeight="1">
      <c r="A19" s="14" t="s">
        <v>98</v>
      </c>
      <c r="B19" s="13">
        <v>37</v>
      </c>
      <c r="C19" s="13">
        <v>54</v>
      </c>
      <c r="D19" s="13">
        <v>37</v>
      </c>
      <c r="E19" s="13">
        <v>17</v>
      </c>
      <c r="F19" s="13">
        <v>43</v>
      </c>
      <c r="G19" s="13">
        <v>49</v>
      </c>
      <c r="H19" s="13">
        <v>59</v>
      </c>
      <c r="I19" s="13">
        <v>2</v>
      </c>
      <c r="J19" s="13">
        <v>9</v>
      </c>
      <c r="K19" s="11">
        <f t="shared" si="4"/>
        <v>307</v>
      </c>
    </row>
    <row r="20" spans="1:11" ht="17.25" customHeight="1">
      <c r="A20" s="16" t="s">
        <v>23</v>
      </c>
      <c r="B20" s="11">
        <f>+B21+B22+B23</f>
        <v>181845</v>
      </c>
      <c r="C20" s="11">
        <f aca="true" t="shared" si="6" ref="C20:J20">+C21+C22+C23</f>
        <v>206677</v>
      </c>
      <c r="D20" s="11">
        <f t="shared" si="6"/>
        <v>234899</v>
      </c>
      <c r="E20" s="11">
        <f t="shared" si="6"/>
        <v>146639</v>
      </c>
      <c r="F20" s="11">
        <f t="shared" si="6"/>
        <v>228407</v>
      </c>
      <c r="G20" s="11">
        <f t="shared" si="6"/>
        <v>420407</v>
      </c>
      <c r="H20" s="11">
        <f t="shared" si="6"/>
        <v>150096</v>
      </c>
      <c r="I20" s="11">
        <f t="shared" si="6"/>
        <v>36865</v>
      </c>
      <c r="J20" s="11">
        <f t="shared" si="6"/>
        <v>91789</v>
      </c>
      <c r="K20" s="11">
        <f t="shared" si="4"/>
        <v>1697624</v>
      </c>
    </row>
    <row r="21" spans="1:12" ht="17.25" customHeight="1">
      <c r="A21" s="12" t="s">
        <v>24</v>
      </c>
      <c r="B21" s="13">
        <v>100307</v>
      </c>
      <c r="C21" s="13">
        <v>125336</v>
      </c>
      <c r="D21" s="13">
        <v>142801</v>
      </c>
      <c r="E21" s="13">
        <v>87069</v>
      </c>
      <c r="F21" s="13">
        <v>132650</v>
      </c>
      <c r="G21" s="13">
        <v>224393</v>
      </c>
      <c r="H21" s="13">
        <v>86297</v>
      </c>
      <c r="I21" s="13">
        <v>23121</v>
      </c>
      <c r="J21" s="13">
        <v>55396</v>
      </c>
      <c r="K21" s="11">
        <f t="shared" si="4"/>
        <v>977370</v>
      </c>
      <c r="L21" s="52"/>
    </row>
    <row r="22" spans="1:12" ht="17.25" customHeight="1">
      <c r="A22" s="12" t="s">
        <v>25</v>
      </c>
      <c r="B22" s="13">
        <v>78855</v>
      </c>
      <c r="C22" s="13">
        <v>78123</v>
      </c>
      <c r="D22" s="13">
        <v>89328</v>
      </c>
      <c r="E22" s="13">
        <v>57433</v>
      </c>
      <c r="F22" s="13">
        <v>93379</v>
      </c>
      <c r="G22" s="13">
        <v>191784</v>
      </c>
      <c r="H22" s="13">
        <v>60552</v>
      </c>
      <c r="I22" s="13">
        <v>13106</v>
      </c>
      <c r="J22" s="13">
        <v>35465</v>
      </c>
      <c r="K22" s="11">
        <f t="shared" si="4"/>
        <v>698025</v>
      </c>
      <c r="L22" s="52"/>
    </row>
    <row r="23" spans="1:11" ht="17.25" customHeight="1">
      <c r="A23" s="12" t="s">
        <v>26</v>
      </c>
      <c r="B23" s="13">
        <v>2683</v>
      </c>
      <c r="C23" s="13">
        <v>3218</v>
      </c>
      <c r="D23" s="13">
        <v>2770</v>
      </c>
      <c r="E23" s="13">
        <v>2137</v>
      </c>
      <c r="F23" s="13">
        <v>2378</v>
      </c>
      <c r="G23" s="13">
        <v>4230</v>
      </c>
      <c r="H23" s="13">
        <v>3247</v>
      </c>
      <c r="I23" s="13">
        <v>638</v>
      </c>
      <c r="J23" s="13">
        <v>928</v>
      </c>
      <c r="K23" s="11">
        <f t="shared" si="4"/>
        <v>22229</v>
      </c>
    </row>
    <row r="24" spans="1:11" ht="17.25" customHeight="1">
      <c r="A24" s="16" t="s">
        <v>27</v>
      </c>
      <c r="B24" s="13">
        <f>+B25+B26</f>
        <v>113541</v>
      </c>
      <c r="C24" s="13">
        <f aca="true" t="shared" si="7" ref="C24:J24">+C25+C26</f>
        <v>158961</v>
      </c>
      <c r="D24" s="13">
        <f t="shared" si="7"/>
        <v>179211</v>
      </c>
      <c r="E24" s="13">
        <f t="shared" si="7"/>
        <v>108993</v>
      </c>
      <c r="F24" s="13">
        <f t="shared" si="7"/>
        <v>132568</v>
      </c>
      <c r="G24" s="13">
        <f t="shared" si="7"/>
        <v>176991</v>
      </c>
      <c r="H24" s="13">
        <f t="shared" si="7"/>
        <v>85518</v>
      </c>
      <c r="I24" s="13">
        <f t="shared" si="7"/>
        <v>30485</v>
      </c>
      <c r="J24" s="13">
        <f t="shared" si="7"/>
        <v>79110</v>
      </c>
      <c r="K24" s="11">
        <f t="shared" si="4"/>
        <v>1065378</v>
      </c>
    </row>
    <row r="25" spans="1:12" ht="17.25" customHeight="1">
      <c r="A25" s="12" t="s">
        <v>131</v>
      </c>
      <c r="B25" s="13">
        <v>75496</v>
      </c>
      <c r="C25" s="13">
        <v>111612</v>
      </c>
      <c r="D25" s="13">
        <v>128730</v>
      </c>
      <c r="E25" s="13">
        <v>77745</v>
      </c>
      <c r="F25" s="13">
        <v>94790</v>
      </c>
      <c r="G25" s="13">
        <v>123302</v>
      </c>
      <c r="H25" s="13">
        <v>60140</v>
      </c>
      <c r="I25" s="13">
        <v>23046</v>
      </c>
      <c r="J25" s="13">
        <v>55238</v>
      </c>
      <c r="K25" s="11">
        <f t="shared" si="4"/>
        <v>750099</v>
      </c>
      <c r="L25" s="52"/>
    </row>
    <row r="26" spans="1:12" ht="17.25" customHeight="1">
      <c r="A26" s="12" t="s">
        <v>132</v>
      </c>
      <c r="B26" s="13">
        <v>38045</v>
      </c>
      <c r="C26" s="13">
        <v>47349</v>
      </c>
      <c r="D26" s="13">
        <v>50481</v>
      </c>
      <c r="E26" s="13">
        <v>31248</v>
      </c>
      <c r="F26" s="13">
        <v>37778</v>
      </c>
      <c r="G26" s="13">
        <v>53689</v>
      </c>
      <c r="H26" s="13">
        <v>25378</v>
      </c>
      <c r="I26" s="13">
        <v>7439</v>
      </c>
      <c r="J26" s="13">
        <v>23872</v>
      </c>
      <c r="K26" s="11">
        <f t="shared" si="4"/>
        <v>315279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5929</v>
      </c>
      <c r="I27" s="11">
        <v>0</v>
      </c>
      <c r="J27" s="11">
        <v>0</v>
      </c>
      <c r="K27" s="11">
        <f t="shared" si="4"/>
        <v>5929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17835.82</v>
      </c>
      <c r="I35" s="19">
        <v>0</v>
      </c>
      <c r="J35" s="19">
        <v>0</v>
      </c>
      <c r="K35" s="23">
        <f>SUM(B35:J35)</f>
        <v>17835.82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1754099.0299999998</v>
      </c>
      <c r="C47" s="22">
        <f aca="true" t="shared" si="12" ref="C47:H47">+C48+C57</f>
        <v>2493772.25</v>
      </c>
      <c r="D47" s="22">
        <f t="shared" si="12"/>
        <v>2955635.2699999996</v>
      </c>
      <c r="E47" s="22">
        <f t="shared" si="12"/>
        <v>1675389.2699999998</v>
      </c>
      <c r="F47" s="22">
        <f t="shared" si="12"/>
        <v>2242128.55</v>
      </c>
      <c r="G47" s="22">
        <f t="shared" si="12"/>
        <v>3126564.8000000003</v>
      </c>
      <c r="H47" s="22">
        <f t="shared" si="12"/>
        <v>1666542.7200000002</v>
      </c>
      <c r="I47" s="22">
        <f>+I48+I57</f>
        <v>661806.07</v>
      </c>
      <c r="J47" s="22">
        <f>+J48+J57</f>
        <v>1044706.8600000001</v>
      </c>
      <c r="K47" s="22">
        <f>SUM(B47:J47)</f>
        <v>17620644.82</v>
      </c>
    </row>
    <row r="48" spans="1:11" ht="17.25" customHeight="1">
      <c r="A48" s="16" t="s">
        <v>113</v>
      </c>
      <c r="B48" s="23">
        <f>SUM(B49:B56)</f>
        <v>1735433.8099999998</v>
      </c>
      <c r="C48" s="23">
        <f aca="true" t="shared" si="13" ref="C48:J48">SUM(C49:C56)</f>
        <v>2470294.41</v>
      </c>
      <c r="D48" s="23">
        <f t="shared" si="13"/>
        <v>2930212.7399999998</v>
      </c>
      <c r="E48" s="23">
        <f t="shared" si="13"/>
        <v>1652999.38</v>
      </c>
      <c r="F48" s="23">
        <f t="shared" si="13"/>
        <v>2218602.86</v>
      </c>
      <c r="G48" s="23">
        <f t="shared" si="13"/>
        <v>3097029.5300000003</v>
      </c>
      <c r="H48" s="23">
        <f t="shared" si="13"/>
        <v>1646516.3200000003</v>
      </c>
      <c r="I48" s="23">
        <f t="shared" si="13"/>
        <v>661806.07</v>
      </c>
      <c r="J48" s="23">
        <f t="shared" si="13"/>
        <v>1030700.93</v>
      </c>
      <c r="K48" s="23">
        <f aca="true" t="shared" si="14" ref="K48:K57">SUM(B48:J48)</f>
        <v>17443596.05</v>
      </c>
    </row>
    <row r="49" spans="1:11" ht="17.25" customHeight="1">
      <c r="A49" s="34" t="s">
        <v>44</v>
      </c>
      <c r="B49" s="23">
        <f aca="true" t="shared" si="15" ref="B49:H49">ROUND(B30*B7,2)</f>
        <v>1734338.4</v>
      </c>
      <c r="C49" s="23">
        <f t="shared" si="15"/>
        <v>2462937.14</v>
      </c>
      <c r="D49" s="23">
        <f t="shared" si="15"/>
        <v>2928010.33</v>
      </c>
      <c r="E49" s="23">
        <f t="shared" si="15"/>
        <v>1652096.51</v>
      </c>
      <c r="F49" s="23">
        <f t="shared" si="15"/>
        <v>2216858.56</v>
      </c>
      <c r="G49" s="23">
        <f t="shared" si="15"/>
        <v>3094454.96</v>
      </c>
      <c r="H49" s="23">
        <f t="shared" si="15"/>
        <v>1627592.36</v>
      </c>
      <c r="I49" s="23">
        <f>ROUND(I30*I7,2)</f>
        <v>660740.35</v>
      </c>
      <c r="J49" s="23">
        <f>ROUND(J30*J7,2)</f>
        <v>1028483.89</v>
      </c>
      <c r="K49" s="23">
        <f t="shared" si="14"/>
        <v>17405512.5</v>
      </c>
    </row>
    <row r="50" spans="1:11" ht="17.25" customHeight="1">
      <c r="A50" s="34" t="s">
        <v>45</v>
      </c>
      <c r="B50" s="19">
        <v>0</v>
      </c>
      <c r="C50" s="23">
        <f>ROUND(C31*C7,2)</f>
        <v>5474.57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5474.57</v>
      </c>
    </row>
    <row r="51" spans="1:11" ht="17.25" customHeight="1">
      <c r="A51" s="66" t="s">
        <v>106</v>
      </c>
      <c r="B51" s="67">
        <f aca="true" t="shared" si="16" ref="B51:H51">ROUND(B32*B7,2)</f>
        <v>-2996.27</v>
      </c>
      <c r="C51" s="67">
        <f t="shared" si="16"/>
        <v>-3891.02</v>
      </c>
      <c r="D51" s="67">
        <f t="shared" si="16"/>
        <v>-4183.35</v>
      </c>
      <c r="E51" s="67">
        <f t="shared" si="16"/>
        <v>-2542.53</v>
      </c>
      <c r="F51" s="67">
        <f t="shared" si="16"/>
        <v>-3537.22</v>
      </c>
      <c r="G51" s="67">
        <f t="shared" si="16"/>
        <v>-4855.51</v>
      </c>
      <c r="H51" s="67">
        <f t="shared" si="16"/>
        <v>-2626.9</v>
      </c>
      <c r="I51" s="19">
        <v>0</v>
      </c>
      <c r="J51" s="19">
        <v>0</v>
      </c>
      <c r="K51" s="67">
        <f>SUM(B51:J51)</f>
        <v>-24632.800000000003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17835.82</v>
      </c>
      <c r="I53" s="31">
        <f>+I35</f>
        <v>0</v>
      </c>
      <c r="J53" s="31">
        <f>+J35</f>
        <v>0</v>
      </c>
      <c r="K53" s="23">
        <f t="shared" si="14"/>
        <v>17835.82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23525.69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-377666.33</v>
      </c>
      <c r="C61" s="35">
        <f t="shared" si="17"/>
        <v>-259628.33</v>
      </c>
      <c r="D61" s="35">
        <f t="shared" si="17"/>
        <v>-285963.17</v>
      </c>
      <c r="E61" s="35">
        <f t="shared" si="17"/>
        <v>-403816.0399999999</v>
      </c>
      <c r="F61" s="35">
        <f t="shared" si="17"/>
        <v>-426750.1400000001</v>
      </c>
      <c r="G61" s="35">
        <f t="shared" si="17"/>
        <v>-417918.32999999996</v>
      </c>
      <c r="H61" s="35">
        <f t="shared" si="17"/>
        <v>-226594.76</v>
      </c>
      <c r="I61" s="35">
        <f t="shared" si="17"/>
        <v>-105487.67000000001</v>
      </c>
      <c r="J61" s="35">
        <f t="shared" si="17"/>
        <v>-89444.82</v>
      </c>
      <c r="K61" s="35">
        <f>SUM(B61:J61)</f>
        <v>-2593269.5900000003</v>
      </c>
    </row>
    <row r="62" spans="1:11" ht="18.75" customHeight="1">
      <c r="A62" s="16" t="s">
        <v>75</v>
      </c>
      <c r="B62" s="35">
        <f aca="true" t="shared" si="18" ref="B62:J62">B63+B64+B65+B66+B67+B68</f>
        <v>-360736.89</v>
      </c>
      <c r="C62" s="35">
        <f t="shared" si="18"/>
        <v>-234975.59</v>
      </c>
      <c r="D62" s="35">
        <f t="shared" si="18"/>
        <v>-260542.21</v>
      </c>
      <c r="E62" s="35">
        <f t="shared" si="18"/>
        <v>-387523.81999999995</v>
      </c>
      <c r="F62" s="35">
        <f t="shared" si="18"/>
        <v>-403939.82000000007</v>
      </c>
      <c r="G62" s="35">
        <f t="shared" si="18"/>
        <v>-383295.06999999995</v>
      </c>
      <c r="H62" s="35">
        <f t="shared" si="18"/>
        <v>-209889.2</v>
      </c>
      <c r="I62" s="35">
        <f t="shared" si="18"/>
        <v>-37095.6</v>
      </c>
      <c r="J62" s="35">
        <f t="shared" si="18"/>
        <v>-77337.6</v>
      </c>
      <c r="K62" s="35">
        <f aca="true" t="shared" si="19" ref="K62:K91">SUM(B62:J62)</f>
        <v>-2355335.8000000003</v>
      </c>
    </row>
    <row r="63" spans="1:11" ht="18.75" customHeight="1">
      <c r="A63" s="12" t="s">
        <v>76</v>
      </c>
      <c r="B63" s="35">
        <f>-ROUND(B9*$D$3,2)</f>
        <v>-172504.8</v>
      </c>
      <c r="C63" s="35">
        <f aca="true" t="shared" si="20" ref="C63:J63">-ROUND(C9*$D$3,2)</f>
        <v>-229413.6</v>
      </c>
      <c r="D63" s="35">
        <f t="shared" si="20"/>
        <v>-200761.6</v>
      </c>
      <c r="E63" s="35">
        <f t="shared" si="20"/>
        <v>-156145.8</v>
      </c>
      <c r="F63" s="35">
        <f t="shared" si="20"/>
        <v>-178949.6</v>
      </c>
      <c r="G63" s="35">
        <f t="shared" si="20"/>
        <v>-232107.8</v>
      </c>
      <c r="H63" s="35">
        <f t="shared" si="20"/>
        <v>-209889.2</v>
      </c>
      <c r="I63" s="35">
        <f t="shared" si="20"/>
        <v>-37095.6</v>
      </c>
      <c r="J63" s="35">
        <f t="shared" si="20"/>
        <v>-77337.6</v>
      </c>
      <c r="K63" s="35">
        <f t="shared" si="19"/>
        <v>-1494205.6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-2827.2</v>
      </c>
      <c r="C65" s="35">
        <v>-117.8</v>
      </c>
      <c r="D65" s="35">
        <v>-330.6</v>
      </c>
      <c r="E65" s="35">
        <v>-1463</v>
      </c>
      <c r="F65" s="35">
        <v>-1193.2</v>
      </c>
      <c r="G65" s="35">
        <v>-562.4</v>
      </c>
      <c r="H65" s="19">
        <v>0</v>
      </c>
      <c r="I65" s="19">
        <v>0</v>
      </c>
      <c r="J65" s="19">
        <v>0</v>
      </c>
      <c r="K65" s="35">
        <f t="shared" si="19"/>
        <v>-6494.2</v>
      </c>
    </row>
    <row r="66" spans="1:11" ht="18.75" customHeight="1">
      <c r="A66" s="12" t="s">
        <v>107</v>
      </c>
      <c r="B66" s="35">
        <v>-21340.8</v>
      </c>
      <c r="C66" s="35">
        <v>-2918.4</v>
      </c>
      <c r="D66" s="35">
        <v>-5095.8</v>
      </c>
      <c r="E66" s="35">
        <v>-6672.8</v>
      </c>
      <c r="F66" s="35">
        <v>-6323.2</v>
      </c>
      <c r="G66" s="35">
        <v>-8645</v>
      </c>
      <c r="H66" s="19">
        <v>0</v>
      </c>
      <c r="I66" s="19">
        <v>0</v>
      </c>
      <c r="J66" s="19">
        <v>0</v>
      </c>
      <c r="K66" s="35">
        <f t="shared" si="19"/>
        <v>-50996</v>
      </c>
    </row>
    <row r="67" spans="1:11" ht="18.75" customHeight="1">
      <c r="A67" s="12" t="s">
        <v>53</v>
      </c>
      <c r="B67" s="35">
        <v>-164064.09</v>
      </c>
      <c r="C67" s="35">
        <v>-2525.79</v>
      </c>
      <c r="D67" s="35">
        <v>-54354.21</v>
      </c>
      <c r="E67" s="35">
        <v>-223242.22</v>
      </c>
      <c r="F67" s="35">
        <v>-217473.82</v>
      </c>
      <c r="G67" s="35">
        <v>-141979.87</v>
      </c>
      <c r="H67" s="19">
        <v>0</v>
      </c>
      <c r="I67" s="19">
        <v>0</v>
      </c>
      <c r="J67" s="19">
        <v>0</v>
      </c>
      <c r="K67" s="35">
        <f t="shared" si="19"/>
        <v>-803640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-16929.44</v>
      </c>
      <c r="C69" s="67">
        <f t="shared" si="21"/>
        <v>-24652.74</v>
      </c>
      <c r="D69" s="67">
        <f t="shared" si="21"/>
        <v>-25420.96</v>
      </c>
      <c r="E69" s="67">
        <f t="shared" si="21"/>
        <v>-16292.22</v>
      </c>
      <c r="F69" s="67">
        <f t="shared" si="21"/>
        <v>-22810.32</v>
      </c>
      <c r="G69" s="67">
        <f t="shared" si="21"/>
        <v>-34623.26</v>
      </c>
      <c r="H69" s="67">
        <f t="shared" si="21"/>
        <v>-16705.56</v>
      </c>
      <c r="I69" s="67">
        <f t="shared" si="21"/>
        <v>-68392.07</v>
      </c>
      <c r="J69" s="67">
        <f t="shared" si="21"/>
        <v>-12107.22</v>
      </c>
      <c r="K69" s="67">
        <f t="shared" si="19"/>
        <v>-237933.79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1376432.7</v>
      </c>
      <c r="C104" s="24">
        <f t="shared" si="22"/>
        <v>2234143.92</v>
      </c>
      <c r="D104" s="24">
        <f t="shared" si="22"/>
        <v>2669672.0999999996</v>
      </c>
      <c r="E104" s="24">
        <f t="shared" si="22"/>
        <v>1271573.23</v>
      </c>
      <c r="F104" s="24">
        <f t="shared" si="22"/>
        <v>1815378.4099999997</v>
      </c>
      <c r="G104" s="24">
        <f t="shared" si="22"/>
        <v>2708646.4700000007</v>
      </c>
      <c r="H104" s="24">
        <f t="shared" si="22"/>
        <v>1439947.9600000002</v>
      </c>
      <c r="I104" s="24">
        <f>+I105+I106</f>
        <v>556318.3999999999</v>
      </c>
      <c r="J104" s="24">
        <f>+J105+J106</f>
        <v>955262.0400000002</v>
      </c>
      <c r="K104" s="48">
        <f>SUM(B104:J104)</f>
        <v>15027375.230000002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1357767.48</v>
      </c>
      <c r="C105" s="24">
        <f t="shared" si="23"/>
        <v>2210666.08</v>
      </c>
      <c r="D105" s="24">
        <f t="shared" si="23"/>
        <v>2644249.57</v>
      </c>
      <c r="E105" s="24">
        <f t="shared" si="23"/>
        <v>1249183.34</v>
      </c>
      <c r="F105" s="24">
        <f t="shared" si="23"/>
        <v>1791852.7199999997</v>
      </c>
      <c r="G105" s="24">
        <f t="shared" si="23"/>
        <v>2679111.2000000007</v>
      </c>
      <c r="H105" s="24">
        <f t="shared" si="23"/>
        <v>1419921.5600000003</v>
      </c>
      <c r="I105" s="24">
        <f t="shared" si="23"/>
        <v>556318.3999999999</v>
      </c>
      <c r="J105" s="24">
        <f t="shared" si="23"/>
        <v>941256.1100000001</v>
      </c>
      <c r="K105" s="48">
        <f>SUM(B105:J105)</f>
        <v>14850326.46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23525.69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177048.77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15027375.21</v>
      </c>
      <c r="L112" s="54"/>
    </row>
    <row r="113" spans="1:11" ht="18.75" customHeight="1">
      <c r="A113" s="26" t="s">
        <v>71</v>
      </c>
      <c r="B113" s="27">
        <v>180976.63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180976.63</v>
      </c>
    </row>
    <row r="114" spans="1:11" ht="18.75" customHeight="1">
      <c r="A114" s="26" t="s">
        <v>72</v>
      </c>
      <c r="B114" s="27">
        <v>1195456.08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1195456.08</v>
      </c>
    </row>
    <row r="115" spans="1:11" ht="18.75" customHeight="1">
      <c r="A115" s="26" t="s">
        <v>73</v>
      </c>
      <c r="B115" s="40">
        <v>0</v>
      </c>
      <c r="C115" s="27">
        <f>+C104</f>
        <v>2234143.92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2234143.92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2669672.0999999996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2669672.0999999996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1271573.23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1271573.23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374901.51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374901.51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699929.53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699929.53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83474.97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83474.97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657072.39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657072.39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812139.73</v>
      </c>
      <c r="H122" s="40">
        <v>0</v>
      </c>
      <c r="I122" s="40">
        <v>0</v>
      </c>
      <c r="J122" s="40">
        <v>0</v>
      </c>
      <c r="K122" s="41">
        <f t="shared" si="25"/>
        <v>812139.73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62851.58</v>
      </c>
      <c r="H123" s="40">
        <v>0</v>
      </c>
      <c r="I123" s="40">
        <v>0</v>
      </c>
      <c r="J123" s="40">
        <v>0</v>
      </c>
      <c r="K123" s="41">
        <f t="shared" si="25"/>
        <v>62851.58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387017.5</v>
      </c>
      <c r="H124" s="40">
        <v>0</v>
      </c>
      <c r="I124" s="40">
        <v>0</v>
      </c>
      <c r="J124" s="40">
        <v>0</v>
      </c>
      <c r="K124" s="41">
        <f t="shared" si="25"/>
        <v>387017.5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381688.55</v>
      </c>
      <c r="H125" s="40">
        <v>0</v>
      </c>
      <c r="I125" s="40">
        <v>0</v>
      </c>
      <c r="J125" s="40">
        <v>0</v>
      </c>
      <c r="K125" s="41">
        <f t="shared" si="25"/>
        <v>381688.55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1064949.09</v>
      </c>
      <c r="H126" s="40">
        <v>0</v>
      </c>
      <c r="I126" s="40">
        <v>0</v>
      </c>
      <c r="J126" s="40">
        <v>0</v>
      </c>
      <c r="K126" s="41">
        <f t="shared" si="25"/>
        <v>1064949.09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514983.86</v>
      </c>
      <c r="I127" s="40">
        <v>0</v>
      </c>
      <c r="J127" s="40">
        <v>0</v>
      </c>
      <c r="K127" s="41">
        <f t="shared" si="25"/>
        <v>514983.86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924964.1</v>
      </c>
      <c r="I128" s="40">
        <v>0</v>
      </c>
      <c r="J128" s="40">
        <v>0</v>
      </c>
      <c r="K128" s="41">
        <f t="shared" si="25"/>
        <v>924964.1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556318.4</v>
      </c>
      <c r="J129" s="40">
        <v>0</v>
      </c>
      <c r="K129" s="41">
        <f t="shared" si="25"/>
        <v>556318.4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955262.04</v>
      </c>
      <c r="K130" s="44">
        <f t="shared" si="25"/>
        <v>955262.04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2017-02-21T14:26:01Z</dcterms:modified>
  <cp:category/>
  <cp:version/>
  <cp:contentType/>
  <cp:contentStatus/>
</cp:coreProperties>
</file>